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1"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Z:\CCO\_PREGÃO ELETRÔNICO 2023\_PE 9 - Copeiragem - SEDE - proc. 0077692023-47\2 - Edital\EDITAL - para publicação no DOU\"/>
    </mc:Choice>
  </mc:AlternateContent>
  <xr:revisionPtr revIDLastSave="0" documentId="14_{9F54FCEE-6C42-42B8-9792-3E7E8AB82819}" xr6:coauthVersionLast="47" xr6:coauthVersionMax="47" xr10:uidLastSave="{00000000-0000-0000-0000-000000000000}"/>
  <bookViews>
    <workbookView xWindow="28680" yWindow="-120" windowWidth="29040" windowHeight="15840" xr2:uid="{00000000-000D-0000-FFFF-FFFF00000000}"/>
  </bookViews>
  <sheets>
    <sheet name="QUADRO RESUMO" sheetId="1" r:id="rId1"/>
    <sheet name="COPEIRO" sheetId="2" r:id="rId2"/>
    <sheet name="GARÇOM" sheetId="3" r:id="rId3"/>
    <sheet name="PLAQUATAS DE IDENTIFICAÇÃO" sheetId="7" state="hidden" r:id="rId4"/>
    <sheet name=" V.A_VT" sheetId="8" r:id="rId5"/>
    <sheet name="UNIFORME" sheetId="9" r:id="rId6"/>
    <sheet name="INSUMOS" sheetId="11" r:id="rId7"/>
    <sheet name="RELÓGIO DE PONTO" sheetId="15" state="hidden" r:id="rId8"/>
    <sheet name="MATERIAL" sheetId="16" state="hidden" r:id="rId9"/>
    <sheet name="EQUIPAMENTO" sheetId="17" state="hidden" r:id="rId10"/>
    <sheet name="MEMORIA DE CALCULO" sheetId="21" r:id="rId11"/>
  </sheets>
  <externalReferences>
    <externalReference r:id="rId12"/>
  </externalReferences>
  <definedNames>
    <definedName name="_10Excel_BuiltIn_Print_Area_3_1_1_1_1_1">#REF!</definedName>
    <definedName name="_11Excel_BuiltIn_Print_Area_3_1_1_1_1_1_1">#REF!</definedName>
    <definedName name="_12Excel_BuiltIn_Print_Area_3_1_1_1_1_1_1_1">#REF!</definedName>
    <definedName name="_13Excel_BuiltIn_Print_Area_3_1_1_1_1_1_1_1_1">#REF!</definedName>
    <definedName name="_14Excel_BuiltIn_Print_Area_3_1_1_1_1_1_1_1_1_1">#REF!</definedName>
    <definedName name="_15Excel_BuiltIn_Print_Area_4_1_1_1_1">#REF!</definedName>
    <definedName name="_16Excel_BuiltIn_Print_Area_5_1_1_1">#REF!</definedName>
    <definedName name="_17EXCEL">#REF!</definedName>
    <definedName name="_17Excel_BuiltIn_Print_Area_6_1_1_1">#REF!</definedName>
    <definedName name="_18Excel_BuiltIn_Print_Area_7_1">#REF!</definedName>
    <definedName name="_1Excel_BuiltIn_Print_Area_1_1_1">#REF!</definedName>
    <definedName name="_2Excel_BuiltIn_Print_Area_1_1_1_1_1">#REF!</definedName>
    <definedName name="_3Excel_BuiltIn_Print_Area_1_1_1_1_1_1_1">#REF!</definedName>
    <definedName name="_4Excel_BuiltIn_Print_Area_1_1_1_1_1_1_1_1">#REF!</definedName>
    <definedName name="_5Excel_BuiltIn_Print_Area_1_1_1_1_1_1_1_1_1">#REF!</definedName>
    <definedName name="_6Excel_BuiltIn_Print_Area_2_1_1_1_1">#REF!</definedName>
    <definedName name="_7Excel_BuiltIn_Print_Area_2_1_1_1_1_1">#REF!</definedName>
    <definedName name="_8Excel_BuiltIn_Print_Area_2_1_1_1_1_1_1">#REF!</definedName>
    <definedName name="_9Excel_BuiltIn_Print_Area_3_1_1">#REF!</definedName>
    <definedName name="ASSIST">#REF!</definedName>
    <definedName name="encargos">#REF!</definedName>
    <definedName name="Excel_BuiltIn_Print_Area_1">#REF!</definedName>
    <definedName name="Excel_BuiltIn_Print_Area_1_1">#REF!,#REF!</definedName>
    <definedName name="Excel_BuiltIn_Print_Area_1_1_1">#REF!</definedName>
    <definedName name="Excel_BuiltIn_Print_Area_1_1_1_1">#REF!</definedName>
    <definedName name="Excel_BuiltIn_Print_Area_1_1_1_1_1">#REF!</definedName>
    <definedName name="Excel_BuiltIn_Print_Area_1_1_1_1_1_1">#REF!</definedName>
    <definedName name="Excel_BuiltIn_Print_Area_1_1_1_1_1_1_1">#REF!</definedName>
    <definedName name="Excel_BuiltIn_Print_Area_1_1_1_1_1_1_1_1">#REF!</definedName>
    <definedName name="Excel_BuiltIn_Print_Area_1_1_1_1_1_2">#REF!</definedName>
    <definedName name="Excel_BuiltIn_Print_Area_1_1_1_2">#REF!</definedName>
    <definedName name="Excel_BuiltIn_Print_Area_10">#REF!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2_1_1_1_1">#REF!</definedName>
    <definedName name="Excel_BuiltIn_Print_Area_2_1_1_1_1_1">#REF!</definedName>
    <definedName name="Excel_BuiltIn_Print_Area_2_1_1_1_1_1_1">#REF!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3_1_1_1_1_1_1">#REF!</definedName>
    <definedName name="Excel_BuiltIn_Print_Area_3_1_1_1_1_1_1_1">#REF!</definedName>
    <definedName name="Excel_BuiltIn_Print_Area_3_1_1_1_1_1_1_1_1">#REF!</definedName>
    <definedName name="Excel_BuiltIn_Print_Area_3_1_1_1_1_1_2">#REF!</definedName>
    <definedName name="Excel_BuiltIn_Print_Area_4_1">#REF!</definedName>
    <definedName name="Excel_BuiltIn_Print_Area_4_1_1">#REF!</definedName>
    <definedName name="Excel_BuiltIn_Print_Area_4_1_1_1">#REF!</definedName>
    <definedName name="Excel_BuiltIn_Print_Area_4_1_1_1_1">#REF!</definedName>
    <definedName name="Excel_BuiltIn_Print_Area_4_1_1_1_1_1">#REF!</definedName>
    <definedName name="Excel_BuiltIn_Print_Area_4_1_1_1_1_2">#REF!</definedName>
    <definedName name="Excel_BuiltIn_Print_Area_5">#REF!</definedName>
    <definedName name="Excel_BuiltIn_Print_Area_5_1">#REF!</definedName>
    <definedName name="Excel_BuiltIn_Print_Area_5_1_1_1">#REF!</definedName>
    <definedName name="Excel_BuiltIn_Print_Area_5_1_1_1_1">#REF!</definedName>
    <definedName name="Excel_BuiltIn_Print_Area_6">#REF!</definedName>
    <definedName name="Excel_BuiltIn_Print_Area_6_1_1_1">#REF!</definedName>
    <definedName name="Excel_BuiltIn_Print_Area_7_1">#REF!</definedName>
    <definedName name="Excel_BuiltIn_Print_Area_7_1_1">#REF!</definedName>
    <definedName name="Excel_BuiltIn_Print_Area_7_1_1_1">#REF!</definedName>
    <definedName name="Excel_BuiltIn_Print_Area_8">#REF!</definedName>
    <definedName name="Excel_BuiltIn_Print_Area_8_1">#REF!</definedName>
    <definedName name="Excel_BuiltIn_Print_Area_8_1_1">#REF!</definedName>
    <definedName name="Excel_BuiltIn_Print_Area_8_1_1_1">#REF!</definedName>
    <definedName name="Excel_BuiltIn_Print_Area_9_1">#REF!</definedName>
    <definedName name="Excel_BuiltIn_Print_Area_9_1_1">#REF!</definedName>
    <definedName name="imposto">#REF!</definedName>
    <definedName name="partfunc">'[1]Anexo I'!#REF!</definedName>
    <definedName name="sal">#REF!</definedName>
    <definedName name="SALAUX">#REF!</definedName>
    <definedName name="salRT">#REF!</definedName>
    <definedName name="taxaAdm">#REF!</definedName>
    <definedName name="taxaLucr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26" roundtripDataSignature="AMtx7mihbEBz6NdeTpEiMTrO/XPzg7Y+Mw=="/>
    </ext>
  </extLst>
</workbook>
</file>

<file path=xl/calcChain.xml><?xml version="1.0" encoding="utf-8"?>
<calcChain xmlns="http://schemas.openxmlformats.org/spreadsheetml/2006/main">
  <c r="F5" i="1" l="1"/>
  <c r="G73" i="11"/>
  <c r="G72" i="11"/>
  <c r="G71" i="11"/>
  <c r="G66" i="11"/>
  <c r="G65" i="11"/>
  <c r="G64" i="11"/>
  <c r="G63" i="11"/>
  <c r="G62" i="11"/>
  <c r="G61" i="11"/>
  <c r="G60" i="11"/>
  <c r="G59" i="11"/>
  <c r="G58" i="11"/>
  <c r="G57" i="11"/>
  <c r="G56" i="11"/>
  <c r="G55" i="11"/>
  <c r="G54" i="11"/>
  <c r="G53" i="11"/>
  <c r="G52" i="11"/>
  <c r="G51" i="11"/>
  <c r="G50" i="11"/>
  <c r="G49" i="11"/>
  <c r="G48" i="11"/>
  <c r="G47" i="11"/>
  <c r="G46" i="11"/>
  <c r="G45" i="11"/>
  <c r="K40" i="11"/>
  <c r="K39" i="11"/>
  <c r="K38" i="11"/>
  <c r="K37" i="11"/>
  <c r="K36" i="11"/>
  <c r="K35" i="11"/>
  <c r="K34" i="11"/>
  <c r="K33" i="11"/>
  <c r="K32" i="11"/>
  <c r="K31" i="11"/>
  <c r="K30" i="11"/>
  <c r="K29" i="11"/>
  <c r="K28" i="11"/>
  <c r="K27" i="11"/>
  <c r="K26" i="11"/>
  <c r="K25" i="11"/>
  <c r="T24" i="11"/>
  <c r="V24" i="11" s="1"/>
  <c r="K24" i="11"/>
  <c r="T23" i="11"/>
  <c r="V23" i="11" s="1"/>
  <c r="V25" i="11" s="1"/>
  <c r="K23" i="11"/>
  <c r="K22" i="11"/>
  <c r="K18" i="11"/>
  <c r="K17" i="11"/>
  <c r="K16" i="11"/>
  <c r="Y15" i="11"/>
  <c r="K15" i="11"/>
  <c r="K14" i="11"/>
  <c r="K13" i="11"/>
  <c r="K12" i="11"/>
  <c r="F12" i="11"/>
  <c r="K11" i="11"/>
  <c r="F11" i="11"/>
  <c r="K10" i="11"/>
  <c r="U9" i="11"/>
  <c r="K9" i="11"/>
  <c r="U8" i="11"/>
  <c r="U10" i="11" s="1"/>
  <c r="K8" i="11"/>
  <c r="K7" i="11"/>
  <c r="H56" i="3"/>
  <c r="H58" i="2"/>
  <c r="J74" i="11" l="1"/>
  <c r="J75" i="11" s="1"/>
  <c r="J76" i="11" s="1"/>
  <c r="K41" i="11"/>
  <c r="K42" i="11" s="1"/>
  <c r="K19" i="11"/>
  <c r="K20" i="11" s="1"/>
  <c r="J67" i="11"/>
  <c r="J68" i="11" s="1"/>
  <c r="J69" i="11" s="1"/>
  <c r="J79" i="21"/>
  <c r="J80" i="21" s="1"/>
  <c r="L78" i="21"/>
  <c r="C67" i="21"/>
  <c r="C63" i="21"/>
  <c r="C64" i="21" s="1"/>
  <c r="C69" i="21" s="1"/>
  <c r="D77" i="21" s="1"/>
  <c r="F61" i="21"/>
  <c r="F60" i="21"/>
  <c r="F59" i="21"/>
  <c r="C52" i="21"/>
  <c r="D76" i="21" s="1"/>
  <c r="F50" i="21"/>
  <c r="F49" i="21"/>
  <c r="F46" i="21"/>
  <c r="C46" i="21"/>
  <c r="C31" i="21"/>
  <c r="C40" i="21" s="1"/>
  <c r="D75" i="21" s="1"/>
  <c r="C18" i="21"/>
  <c r="D9" i="17"/>
  <c r="E8" i="17"/>
  <c r="H8" i="17" s="1"/>
  <c r="E7" i="17"/>
  <c r="H7" i="17" s="1"/>
  <c r="H6" i="17"/>
  <c r="H9" i="17" s="1"/>
  <c r="H10" i="17" s="1"/>
  <c r="E6" i="17"/>
  <c r="E5" i="17"/>
  <c r="H5" i="17" s="1"/>
  <c r="E79" i="16"/>
  <c r="H64" i="16"/>
  <c r="I56" i="16"/>
  <c r="I55" i="16"/>
  <c r="I54" i="16"/>
  <c r="I53" i="16"/>
  <c r="F53" i="16"/>
  <c r="G53" i="16" s="1"/>
  <c r="H53" i="16" s="1"/>
  <c r="I52" i="16"/>
  <c r="I51" i="16"/>
  <c r="I50" i="16"/>
  <c r="I49" i="16"/>
  <c r="I48" i="16"/>
  <c r="I47" i="16"/>
  <c r="I46" i="16"/>
  <c r="I45" i="16"/>
  <c r="I44" i="16"/>
  <c r="I43" i="16"/>
  <c r="I42" i="16"/>
  <c r="I41" i="16"/>
  <c r="F41" i="16"/>
  <c r="G41" i="16" s="1"/>
  <c r="H41" i="16" s="1"/>
  <c r="I40" i="16"/>
  <c r="I39" i="16"/>
  <c r="I38" i="16"/>
  <c r="I37" i="16"/>
  <c r="I57" i="16" s="1"/>
  <c r="H66" i="16" s="1"/>
  <c r="I36" i="16"/>
  <c r="I35" i="16"/>
  <c r="A35" i="16"/>
  <c r="A36" i="16" s="1"/>
  <c r="A37" i="16" s="1"/>
  <c r="A38" i="16" s="1"/>
  <c r="A39" i="16" s="1"/>
  <c r="A40" i="16" s="1"/>
  <c r="A41" i="16" s="1"/>
  <c r="A42" i="16" s="1"/>
  <c r="A43" i="16" s="1"/>
  <c r="A44" i="16" s="1"/>
  <c r="A45" i="16" s="1"/>
  <c r="A46" i="16" s="1"/>
  <c r="A47" i="16" s="1"/>
  <c r="A48" i="16" s="1"/>
  <c r="A49" i="16" s="1"/>
  <c r="A50" i="16" s="1"/>
  <c r="A51" i="16" s="1"/>
  <c r="A52" i="16" s="1"/>
  <c r="A53" i="16" s="1"/>
  <c r="A54" i="16" s="1"/>
  <c r="A55" i="16" s="1"/>
  <c r="I34" i="16"/>
  <c r="F32" i="16"/>
  <c r="F47" i="16" s="1"/>
  <c r="G47" i="16" s="1"/>
  <c r="H47" i="16" s="1"/>
  <c r="I28" i="16"/>
  <c r="I27" i="16"/>
  <c r="I26" i="16"/>
  <c r="I25" i="16"/>
  <c r="I24" i="16"/>
  <c r="I29" i="16" s="1"/>
  <c r="H65" i="16" s="1"/>
  <c r="I23" i="16"/>
  <c r="I22" i="16"/>
  <c r="I21" i="16"/>
  <c r="I20" i="16"/>
  <c r="I19" i="16"/>
  <c r="A19" i="16"/>
  <c r="A20" i="16" s="1"/>
  <c r="A21" i="16" s="1"/>
  <c r="A22" i="16" s="1"/>
  <c r="A23" i="16" s="1"/>
  <c r="A24" i="16" s="1"/>
  <c r="A25" i="16" s="1"/>
  <c r="A26" i="16" s="1"/>
  <c r="A27" i="16" s="1"/>
  <c r="A28" i="16" s="1"/>
  <c r="I18" i="16"/>
  <c r="I17" i="16"/>
  <c r="I16" i="16"/>
  <c r="A16" i="16"/>
  <c r="A17" i="16" s="1"/>
  <c r="A18" i="16" s="1"/>
  <c r="I15" i="16"/>
  <c r="F13" i="16"/>
  <c r="F26" i="16" s="1"/>
  <c r="G26" i="16" s="1"/>
  <c r="H26" i="16" s="1"/>
  <c r="I10" i="16"/>
  <c r="I9" i="16"/>
  <c r="I8" i="16"/>
  <c r="I7" i="16"/>
  <c r="I6" i="16"/>
  <c r="I5" i="16"/>
  <c r="F3" i="16"/>
  <c r="F6" i="16" s="1"/>
  <c r="G6" i="16" s="1"/>
  <c r="H6" i="16" s="1"/>
  <c r="F4" i="15"/>
  <c r="F5" i="15" s="1"/>
  <c r="E4" i="15"/>
  <c r="E14" i="8"/>
  <c r="E15" i="8" s="1"/>
  <c r="E5" i="8"/>
  <c r="E4" i="8"/>
  <c r="E6" i="8" s="1"/>
  <c r="C9" i="8" s="1"/>
  <c r="E3" i="7"/>
  <c r="E4" i="7" s="1"/>
  <c r="B142" i="3"/>
  <c r="B140" i="3"/>
  <c r="B139" i="3"/>
  <c r="B138" i="3"/>
  <c r="B137" i="3"/>
  <c r="B136" i="3"/>
  <c r="H125" i="3"/>
  <c r="H123" i="3"/>
  <c r="N105" i="3"/>
  <c r="H100" i="3"/>
  <c r="H96" i="3"/>
  <c r="H81" i="3"/>
  <c r="H84" i="3"/>
  <c r="H39" i="3"/>
  <c r="H41" i="3" s="1"/>
  <c r="H24" i="3"/>
  <c r="H23" i="3"/>
  <c r="B8" i="8" s="1"/>
  <c r="D8" i="8" s="1"/>
  <c r="B144" i="2"/>
  <c r="B142" i="2"/>
  <c r="B141" i="2"/>
  <c r="B140" i="2"/>
  <c r="B139" i="2"/>
  <c r="B138" i="2"/>
  <c r="H127" i="2"/>
  <c r="H125" i="2"/>
  <c r="N107" i="2"/>
  <c r="H102" i="2"/>
  <c r="H98" i="2"/>
  <c r="H83" i="2"/>
  <c r="H86" i="2"/>
  <c r="H41" i="2"/>
  <c r="H43" i="2" s="1"/>
  <c r="H26" i="2"/>
  <c r="H25" i="2"/>
  <c r="D79" i="21" l="1"/>
  <c r="H79" i="21" s="1"/>
  <c r="C19" i="21"/>
  <c r="C20" i="21" s="1"/>
  <c r="H86" i="3"/>
  <c r="H88" i="2"/>
  <c r="F21" i="9"/>
  <c r="F22" i="9" s="1"/>
  <c r="F9" i="16"/>
  <c r="G9" i="16" s="1"/>
  <c r="H9" i="16" s="1"/>
  <c r="I29" i="3"/>
  <c r="F17" i="16"/>
  <c r="G17" i="16" s="1"/>
  <c r="H17" i="16" s="1"/>
  <c r="F21" i="16"/>
  <c r="G21" i="16" s="1"/>
  <c r="H21" i="16" s="1"/>
  <c r="F45" i="16"/>
  <c r="G45" i="16" s="1"/>
  <c r="H45" i="16" s="1"/>
  <c r="E9" i="17"/>
  <c r="I60" i="16"/>
  <c r="F46" i="16"/>
  <c r="G46" i="16" s="1"/>
  <c r="H46" i="16" s="1"/>
  <c r="F8" i="16"/>
  <c r="G8" i="16" s="1"/>
  <c r="H8" i="16" s="1"/>
  <c r="F5" i="16"/>
  <c r="G5" i="16" s="1"/>
  <c r="H5" i="16" s="1"/>
  <c r="H10" i="16" s="1"/>
  <c r="F7" i="16"/>
  <c r="G7" i="16" s="1"/>
  <c r="H7" i="16" s="1"/>
  <c r="F34" i="16"/>
  <c r="G34" i="16" s="1"/>
  <c r="H34" i="16" s="1"/>
  <c r="F19" i="16"/>
  <c r="G19" i="16" s="1"/>
  <c r="H19" i="16" s="1"/>
  <c r="F23" i="16"/>
  <c r="G23" i="16" s="1"/>
  <c r="H23" i="16" s="1"/>
  <c r="F25" i="16"/>
  <c r="G25" i="16" s="1"/>
  <c r="H25" i="16" s="1"/>
  <c r="F18" i="16"/>
  <c r="G18" i="16" s="1"/>
  <c r="H18" i="16" s="1"/>
  <c r="F20" i="16"/>
  <c r="G20" i="16" s="1"/>
  <c r="H20" i="16" s="1"/>
  <c r="F24" i="16"/>
  <c r="G24" i="16" s="1"/>
  <c r="H24" i="16" s="1"/>
  <c r="F22" i="16"/>
  <c r="G22" i="16" s="1"/>
  <c r="H22" i="16" s="1"/>
  <c r="F15" i="16"/>
  <c r="G15" i="16" s="1"/>
  <c r="H15" i="16" s="1"/>
  <c r="F35" i="16"/>
  <c r="G35" i="16" s="1"/>
  <c r="H35" i="16" s="1"/>
  <c r="F50" i="16"/>
  <c r="G50" i="16" s="1"/>
  <c r="H50" i="16" s="1"/>
  <c r="F38" i="16"/>
  <c r="G38" i="16" s="1"/>
  <c r="H38" i="16" s="1"/>
  <c r="F54" i="16"/>
  <c r="G54" i="16" s="1"/>
  <c r="H54" i="16" s="1"/>
  <c r="F42" i="16"/>
  <c r="G42" i="16" s="1"/>
  <c r="H42" i="16" s="1"/>
  <c r="F44" i="16"/>
  <c r="G44" i="16" s="1"/>
  <c r="H44" i="16" s="1"/>
  <c r="F49" i="16"/>
  <c r="G49" i="16" s="1"/>
  <c r="H49" i="16" s="1"/>
  <c r="F37" i="16"/>
  <c r="G37" i="16" s="1"/>
  <c r="H37" i="16" s="1"/>
  <c r="F56" i="16"/>
  <c r="G56" i="16" s="1"/>
  <c r="H56" i="16" s="1"/>
  <c r="F51" i="16"/>
  <c r="G51" i="16" s="1"/>
  <c r="H51" i="16" s="1"/>
  <c r="F39" i="16"/>
  <c r="G39" i="16" s="1"/>
  <c r="H39" i="16" s="1"/>
  <c r="F55" i="16"/>
  <c r="G55" i="16" s="1"/>
  <c r="H55" i="16" s="1"/>
  <c r="F43" i="16"/>
  <c r="G43" i="16" s="1"/>
  <c r="H43" i="16" s="1"/>
  <c r="H67" i="16"/>
  <c r="H68" i="16" s="1"/>
  <c r="F27" i="16"/>
  <c r="G27" i="16" s="1"/>
  <c r="H27" i="16" s="1"/>
  <c r="B9" i="8"/>
  <c r="D9" i="8" s="1"/>
  <c r="E9" i="8" s="1"/>
  <c r="I67" i="2" s="1"/>
  <c r="I77" i="2" s="1"/>
  <c r="I31" i="2"/>
  <c r="C8" i="8"/>
  <c r="E8" i="8" s="1"/>
  <c r="I65" i="3" s="1"/>
  <c r="I75" i="3" s="1"/>
  <c r="F16" i="16"/>
  <c r="G16" i="16" s="1"/>
  <c r="H16" i="16" s="1"/>
  <c r="F28" i="16"/>
  <c r="G28" i="16" s="1"/>
  <c r="H28" i="16" s="1"/>
  <c r="F36" i="16"/>
  <c r="G36" i="16" s="1"/>
  <c r="H36" i="16" s="1"/>
  <c r="F40" i="16"/>
  <c r="G40" i="16" s="1"/>
  <c r="H40" i="16" s="1"/>
  <c r="F48" i="16"/>
  <c r="G48" i="16" s="1"/>
  <c r="H48" i="16" s="1"/>
  <c r="F52" i="16"/>
  <c r="G52" i="16" s="1"/>
  <c r="H52" i="16" s="1"/>
  <c r="F10" i="9" l="1"/>
  <c r="F11" i="9" s="1"/>
  <c r="I113" i="3"/>
  <c r="I140" i="3" s="1"/>
  <c r="C64" i="16"/>
  <c r="I33" i="2"/>
  <c r="I37" i="2" s="1"/>
  <c r="H29" i="16"/>
  <c r="C65" i="16" s="1"/>
  <c r="H57" i="16"/>
  <c r="C66" i="16" s="1"/>
  <c r="I31" i="3"/>
  <c r="I35" i="3" s="1"/>
  <c r="I115" i="2" l="1"/>
  <c r="I142" i="2" s="1"/>
  <c r="I136" i="3"/>
  <c r="I99" i="3"/>
  <c r="I100" i="3" s="1"/>
  <c r="I105" i="3" s="1"/>
  <c r="C67" i="16"/>
  <c r="C68" i="16" s="1"/>
  <c r="I101" i="2"/>
  <c r="I102" i="2" s="1"/>
  <c r="I107" i="2" s="1"/>
  <c r="I138" i="2"/>
  <c r="H60" i="16"/>
  <c r="I41" i="3" l="1"/>
  <c r="I73" i="3" s="1"/>
  <c r="I88" i="2"/>
  <c r="I140" i="2" s="1"/>
  <c r="I86" i="3"/>
  <c r="I138" i="3" s="1"/>
  <c r="I43" i="2"/>
  <c r="I96" i="3"/>
  <c r="I104" i="3" s="1"/>
  <c r="I106" i="3" s="1"/>
  <c r="I139" i="3" s="1"/>
  <c r="I98" i="2"/>
  <c r="I106" i="2" s="1"/>
  <c r="I108" i="2" s="1"/>
  <c r="I141" i="2" s="1"/>
  <c r="I75" i="2" l="1"/>
  <c r="I56" i="3" l="1"/>
  <c r="I74" i="3" s="1"/>
  <c r="I76" i="3" s="1"/>
  <c r="I137" i="3" s="1"/>
  <c r="I141" i="3" s="1"/>
  <c r="I58" i="2"/>
  <c r="I76" i="2" s="1"/>
  <c r="I78" i="2" s="1"/>
  <c r="I139" i="2" s="1"/>
  <c r="I143" i="2" s="1"/>
  <c r="I128" i="3" l="1"/>
  <c r="I130" i="3" s="1"/>
  <c r="I132" i="3" l="1"/>
  <c r="I130" i="2"/>
  <c r="I132" i="2" s="1"/>
  <c r="I134" i="2" l="1"/>
  <c r="I123" i="3"/>
  <c r="I142" i="3" s="1"/>
  <c r="I143" i="3" s="1"/>
  <c r="I125" i="2" l="1"/>
  <c r="I144" i="2" s="1"/>
  <c r="I145" i="2" s="1"/>
  <c r="F3" i="1" s="1"/>
  <c r="H4" i="1"/>
  <c r="F4" i="1"/>
  <c r="G4" i="1" s="1"/>
  <c r="H3" i="1" l="1"/>
  <c r="G3" i="1"/>
  <c r="G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4" authorId="0" shapeId="0" xr:uid="{00000000-0006-0000-0700-000001000000}">
      <text>
        <r>
          <rPr>
            <sz val="10"/>
            <color rgb="FF000000"/>
            <rFont val="Arial"/>
            <scheme val="minor"/>
          </rPr>
          <t>======
ID#AAAAneO9WvU
Usuário do Windows    (2022-11-07 13:24:23)
Valor da Tarifa para os modos rodoviário e metroviário do STPC/DF
"Metropolitana 2 (M-2)" 
 conforme Decreto Distrital nº 37.940 de 30/12/2016.</t>
        </r>
      </text>
    </comment>
  </commentList>
  <extLst>
    <ext xmlns:r="http://schemas.openxmlformats.org/officeDocument/2006/relationships" uri="GoogleSheetsCustomDataVersion1">
      <go:sheetsCustomData xmlns:go="http://customooxmlschemas.google.com/" r:id="rId1" roundtripDataSignature="AMtx7mjptCZs0yCHB6ZyF1gm6+GJeLR3vw=="/>
    </ext>
  </extLst>
</comments>
</file>

<file path=xl/sharedStrings.xml><?xml version="1.0" encoding="utf-8"?>
<sst xmlns="http://schemas.openxmlformats.org/spreadsheetml/2006/main" count="1017" uniqueCount="511">
  <si>
    <t>QUADRO RESUMO</t>
  </si>
  <si>
    <t>Item</t>
  </si>
  <si>
    <t xml:space="preserve">Descrição </t>
  </si>
  <si>
    <t>Quant.</t>
  </si>
  <si>
    <t>Valor do Salário</t>
  </si>
  <si>
    <t>Valor do Posto</t>
  </si>
  <si>
    <t>Valor Mensais (R$)</t>
  </si>
  <si>
    <t>Valor Anual (R$)</t>
  </si>
  <si>
    <t>Fator K</t>
  </si>
  <si>
    <t>Copeiro (a)</t>
  </si>
  <si>
    <t>Garçom / Garçonete</t>
  </si>
  <si>
    <t>Total</t>
  </si>
  <si>
    <t>MINISTÉRIO DA AGRICULTURA, PECUÁRIA E ABASTECIMENTO</t>
  </si>
  <si>
    <t>SECRETARIA-EXECUTIVA</t>
  </si>
  <si>
    <t>DEPARTAMENTO DE ADMINISTRAÇÃO</t>
  </si>
  <si>
    <t>PLANILHA DE CUSTO E FORMAÇÃO DE PREÇOS ESTIMADOS</t>
  </si>
  <si>
    <t>PREGÃO ELETRÔNICO Nº **/****</t>
  </si>
  <si>
    <t>Discriminação dos Serviços</t>
  </si>
  <si>
    <t>A</t>
  </si>
  <si>
    <t xml:space="preserve">Data </t>
  </si>
  <si>
    <t>B</t>
  </si>
  <si>
    <t>Cidade</t>
  </si>
  <si>
    <t>BRASÍLIA/DF</t>
  </si>
  <si>
    <t>C</t>
  </si>
  <si>
    <t>Ano do Acordo, Convenção ou Dissídio Coletivo</t>
  </si>
  <si>
    <t>19/01/2023</t>
  </si>
  <si>
    <t>D</t>
  </si>
  <si>
    <t>Nº de meses de execução contratual</t>
  </si>
  <si>
    <t>E</t>
  </si>
  <si>
    <t xml:space="preserve">Instrumento Coletivo </t>
  </si>
  <si>
    <t>SINDISERVIÇOS CCT 2023</t>
  </si>
  <si>
    <t>Identificação do Serviço</t>
  </si>
  <si>
    <t>Tipo de Serviço</t>
  </si>
  <si>
    <t>Unidade de Medida</t>
  </si>
  <si>
    <t>Quantidade total a contratar (em função da unidade de medida)</t>
  </si>
  <si>
    <t>COPEIRO (A)</t>
  </si>
  <si>
    <t>posto</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</si>
  <si>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</si>
  <si>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</si>
  <si>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</si>
  <si>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</si>
  <si>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</si>
  <si>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 base da categoria (dia/mês/ano)</t>
  </si>
  <si>
    <t>MÓDULO 1 - COMPOSIÇÃO DA REMUNERAÇÃO</t>
  </si>
  <si>
    <t>COMPOSIÇÃO DA REMUNERAÇÃO</t>
  </si>
  <si>
    <t>%</t>
  </si>
  <si>
    <t>VALOR (R$)</t>
  </si>
  <si>
    <t>Salário Base</t>
  </si>
  <si>
    <t>Adicional Periculosidade</t>
  </si>
  <si>
    <t>Adicional Insalubridade</t>
  </si>
  <si>
    <t>Adicional Noturno</t>
  </si>
  <si>
    <t>Adicional de Hora Noturna Reduzida</t>
  </si>
  <si>
    <t>F</t>
  </si>
  <si>
    <t>Outros (especificar)</t>
  </si>
  <si>
    <t>TOTAL DO MÓDULO 1</t>
  </si>
  <si>
    <t>MÓDULO 2 – ENCARGOS E BENEFÍCIOS ANUAIS, MENSAIS E DIÁRIOS</t>
  </si>
  <si>
    <t>Submódulo 2.1 - 13º Salário, Férias e Adicional de Férias</t>
  </si>
  <si>
    <r>
      <rPr>
        <sz val="10"/>
        <color theme="1"/>
        <rFont val="Calibri"/>
      </rPr>
      <t>13 (Décimo-terceiro) salário</t>
    </r>
  </si>
  <si>
    <t>Férias e Adicional de Férias</t>
  </si>
  <si>
    <t>TOTAL</t>
  </si>
  <si>
    <r>
      <rPr>
        <b/>
        <i/>
        <sz val="9"/>
        <color rgb="FF000000"/>
        <rFont val="Calibri"/>
      </rPr>
      <t>Nota 1:</t>
    </r>
    <r>
      <rPr>
        <i/>
        <sz val="9"/>
        <color rgb="FF000000"/>
        <rFont val="Calibri"/>
      </rPr>
      <t> Como a planilha de custos e formação de preços é calculada </t>
    </r>
    <r>
      <rPr>
        <i/>
        <u/>
        <sz val="9"/>
        <color rgb="FF000000"/>
        <rFont val="Calibri"/>
      </rPr>
      <t>mensalmente</t>
    </r>
    <r>
      <rPr>
        <i/>
        <sz val="9"/>
        <color rgb="FF000000"/>
        <rFont val="Calibri"/>
      </rPr>
      <t>, provisiona-se proporcionalmente 1/12 (um doze avos) dos valores referentes a gratificação natalina, férias e adicional de férias. </t>
    </r>
    <r>
      <rPr>
        <b/>
        <i/>
        <sz val="9"/>
        <color rgb="FF000000"/>
        <rFont val="Calibri"/>
      </rPr>
      <t>(Redação dada pela Instrução Normativa nº 7, de 2018)</t>
    </r>
  </si>
  <si>
    <r>
      <rPr>
        <b/>
        <i/>
        <sz val="9"/>
        <color rgb="FF000000"/>
        <rFont val="Calibri"/>
      </rPr>
      <t>Nota 2:</t>
    </r>
    <r>
      <rPr>
        <i/>
        <sz val="9"/>
        <color rgb="FF000000"/>
        <rFont val="Calibri"/>
      </rPr>
      <t> O adicional de férias contido no Submódulo 2.1 corresponde a 1/3 (um terço) da remuneração que por sua vez é divido por 12 (doze) conforme Nota 1 acima.</t>
    </r>
  </si>
  <si>
    <r>
      <rPr>
        <b/>
        <i/>
        <sz val="9"/>
        <color rgb="FF000000"/>
        <rFont val="Calibri"/>
      </rPr>
      <t>Nota 3:</t>
    </r>
    <r>
      <rPr>
        <i/>
        <sz val="9"/>
        <color rgb="FF000000"/>
        <rFont val="Calibri"/>
      </rPr>
      <t>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  </t>
    </r>
    <r>
      <rPr>
        <b/>
        <i/>
        <sz val="9"/>
        <color rgb="FF000000"/>
        <rFont val="Calibri"/>
      </rPr>
      <t>(Incluído pela Instrução Normativa nº 7, de 2018)</t>
    </r>
  </si>
  <si>
    <r>
      <rPr>
        <b/>
        <i/>
        <sz val="9"/>
        <color rgb="FF000000"/>
        <rFont val="Calibri"/>
      </rPr>
      <t>Nota 4:</t>
    </r>
    <r>
      <rPr>
        <i/>
        <sz val="9"/>
        <color rgb="FF000000"/>
        <rFont val="Calibri"/>
      </rPr>
      <t> Considerando as alíquotas de contribuição de 1% (um por cento), 2% (dois por cento) ou 3% (três por cento) referentes ao grau de risco de acidente do trabalho, previstas no inciso II do art. 22 da Lei no 8.212, de 24 de julho de 1991.</t>
    </r>
  </si>
  <si>
    <t>Submódulo 2.2 - GPS, FGTS e Outras Contribuições</t>
  </si>
  <si>
    <t>INSS</t>
  </si>
  <si>
    <t>Salário Educação</t>
  </si>
  <si>
    <t>SAT (Seguro Acidente de Trabalho)</t>
  </si>
  <si>
    <t>SESC ou SESI</t>
  </si>
  <si>
    <t>SENAI - SENAC</t>
  </si>
  <si>
    <t>SEBRAE</t>
  </si>
  <si>
    <t>G</t>
  </si>
  <si>
    <t>INCRA</t>
  </si>
  <si>
    <t>H</t>
  </si>
  <si>
    <t>FGTS</t>
  </si>
  <si>
    <t>TOTAL SUBMÓDULO 2.2</t>
  </si>
  <si>
    <t>Submódulo 2.3 - Benefícios Mensais e Diários</t>
  </si>
  <si>
    <t>Vl. Unit. (R$)</t>
  </si>
  <si>
    <t>Transporte</t>
  </si>
  <si>
    <t>Auxílio-Refeição/Alimentação</t>
  </si>
  <si>
    <t>Assistência Médica</t>
  </si>
  <si>
    <t>Assistência Odontológica</t>
  </si>
  <si>
    <t>Auxílio Funeral</t>
  </si>
  <si>
    <t>TOTAL SUBMÓDULO 2.3</t>
  </si>
  <si>
    <r>
      <rPr>
        <b/>
        <i/>
        <sz val="9"/>
        <color rgb="FF000000"/>
        <rFont val="Calibri"/>
      </rPr>
      <t>Nota 1:</t>
    </r>
    <r>
      <rPr>
        <i/>
        <sz val="9"/>
        <color rgb="FF000000"/>
        <rFont val="Calibri"/>
      </rPr>
      <t>O valor informado deverá ser o custo real do benefício (descontado o valor eventualmente pago pelo empregado).</t>
    </r>
  </si>
  <si>
    <r>
      <rPr>
        <b/>
        <i/>
        <sz val="9"/>
        <color rgb="FF000000"/>
        <rFont val="Calibri"/>
      </rPr>
      <t>Nota 2:</t>
    </r>
    <r>
      <rPr>
        <i/>
        <sz val="9"/>
        <color rgb="FF000000"/>
        <rFont val="Calibri"/>
      </rPr>
      <t>Observar a previsão dos benefícios contidos em Acordos, Convenções e Dissídios Coletivos de Trabalho e atentar-se ao disposto no art. 6º da IN 05/2017 atualizada.</t>
    </r>
  </si>
  <si>
    <t>Art. 6º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
Parágrafo único. É vedado ao órgão e entidade vincular-se às disposições previstas nos Acordos, Convenções ou Dissídios Coletivos de Trabalho que tratem de obrigações e direitos que somente se aplicam aos contratos com a Administração Pública.</t>
  </si>
  <si>
    <r>
      <rPr>
        <b/>
        <i/>
        <sz val="9"/>
        <color rgb="FFFF0000"/>
        <rFont val="Calibri"/>
      </rPr>
      <t>Nota 3:</t>
    </r>
    <r>
      <rPr>
        <i/>
        <sz val="9"/>
        <color rgb="FFFF0000"/>
        <rFont val="Calibri"/>
      </rPr>
      <t>Caso a empresa informe que possui benefício do PAT e queira descontar um percentual do auxílio-alimentação, esta deve apresentar comprovação.</t>
    </r>
  </si>
  <si>
    <r>
      <rPr>
        <b/>
        <i/>
        <sz val="9"/>
        <color rgb="FFFF0000"/>
        <rFont val="Calibri"/>
      </rPr>
      <t>Nota 4:</t>
    </r>
    <r>
      <rPr>
        <i/>
        <sz val="9"/>
        <color rgb="FFFF0000"/>
        <rFont val="Calibri"/>
      </rPr>
      <t>O SAT varia conforme o serviço e conforme a empresa. É necessária a apresentação de comprovaão.</t>
    </r>
  </si>
  <si>
    <t>QUADRO-RESUMO DO MÓDULO 2 - ENCARGOS, BENEFÍCIOS ANUAIS, MENSAIS E DIÁRIOS</t>
  </si>
  <si>
    <t>Módulo 2 - Encargos, Benefícios Anuais, Mensais e Diários</t>
  </si>
  <si>
    <t>2.1</t>
  </si>
  <si>
    <t>13º Salário, Férias e Adicional de Férias</t>
  </si>
  <si>
    <t>2.2</t>
  </si>
  <si>
    <t>GPS, FGTS e Outras Contribuições</t>
  </si>
  <si>
    <t>2.3</t>
  </si>
  <si>
    <t>Benefícios Mensais e Diários</t>
  </si>
  <si>
    <t>TOTAL DO MÓDULO 2</t>
  </si>
  <si>
    <t>MÓDULO 3 – PROVISÃO PARA RESCISÃO</t>
  </si>
  <si>
    <t>PROVISÃO PARA RESCISÃO</t>
  </si>
  <si>
    <t>Aviso Prévio Indenizado</t>
  </si>
  <si>
    <t>Incidência do FGTS sobre Aviso Prévio Indenizado</t>
  </si>
  <si>
    <t>Multa do FGTS e Contribuição Social sobre o Aviso Prévio indenizado</t>
  </si>
  <si>
    <t>Aviso Prévio Trabalhado</t>
  </si>
  <si>
    <t>Incidência dos encargos do submódulo 2.2 sobre Aviso Prévio Trabalhado</t>
  </si>
  <si>
    <t>Multa do FGTS e Contribuição Social sobre o Aviso Prévio Trabalhado.</t>
  </si>
  <si>
    <t>TOTAL DO MÓDULO 3</t>
  </si>
  <si>
    <t>MÓDULO 4 – CUSTO DE REPOSIÇÃO DO PROFISSIONAL AUSENTE</t>
  </si>
  <si>
    <t>Submódulo 4.1 - Ausências Legais</t>
  </si>
  <si>
    <t>Substituto na cobertura de Férias</t>
  </si>
  <si>
    <t>Substituto na cobertura de Ausências Legais</t>
  </si>
  <si>
    <t>Substituto na cobertura de Licença-Paternidade</t>
  </si>
  <si>
    <t xml:space="preserve">Substituto na cobertura de Ausência por acidente de trabalho
</t>
  </si>
  <si>
    <t>Substituto na cobertura de Afastamento Maternidade</t>
  </si>
  <si>
    <t>Substituto na cobertura de Outras ausências (especificar)</t>
  </si>
  <si>
    <t>TOTAL SUBMÓDULO 4.1</t>
  </si>
  <si>
    <t>Submódulo 4.2 - Intrajornada</t>
  </si>
  <si>
    <t>Substituto na cobertura de Intervalo para Repouso ou Alimentação</t>
  </si>
  <si>
    <t>TOTAL SUBMÓDULO 4.2</t>
  </si>
  <si>
    <t>QUADRO-RESUMO DO MÓDULO 4 - CUSTO DE REPOSIÇÃO DO PROFISSIONAL AUSENTE</t>
  </si>
  <si>
    <t>Módulo 4 - Custo de Reposição do Profissional Ausente</t>
  </si>
  <si>
    <t>4.1</t>
  </si>
  <si>
    <t xml:space="preserve">Substituto nas Ausências Legais </t>
  </si>
  <si>
    <t>4.2</t>
  </si>
  <si>
    <t xml:space="preserve">Substituto na Intrajornada </t>
  </si>
  <si>
    <t>TOTAL DO MÓDULO 4</t>
  </si>
  <si>
    <t>MÓDULO 5 – INSUMOS DIVERSOS</t>
  </si>
  <si>
    <t>INSUMOS DIVERSOS</t>
  </si>
  <si>
    <t>Uniformes</t>
  </si>
  <si>
    <t>-</t>
  </si>
  <si>
    <t>Equipamentos</t>
  </si>
  <si>
    <t>TOTAL DO MÓDULO 5</t>
  </si>
  <si>
    <t>MÓDULO 6 – CUSTOS INDIRETOS, TRIBUTOS E LUCRO</t>
  </si>
  <si>
    <t>CUSTOS INDIRETOS, TRIBUTOS E LUCRO</t>
  </si>
  <si>
    <t>Custos Indiretos</t>
  </si>
  <si>
    <t>Lucro</t>
  </si>
  <si>
    <t>TRIBUTOS</t>
  </si>
  <si>
    <t>C.1</t>
  </si>
  <si>
    <t>PIS</t>
  </si>
  <si>
    <t>C.2</t>
  </si>
  <si>
    <t>COFINS</t>
  </si>
  <si>
    <t>C.3</t>
  </si>
  <si>
    <t>ISS</t>
  </si>
  <si>
    <t>TOTAL DO MÓDULO 6</t>
  </si>
  <si>
    <t>a)</t>
  </si>
  <si>
    <t>Tributos % = To = .............................................................</t>
  </si>
  <si>
    <t>b)</t>
  </si>
  <si>
    <t>(Total dos Módulos 1, 2, 3, 4 e 5+ Custos indiretos + lucro)= Po = ...................................</t>
  </si>
  <si>
    <t>c)</t>
  </si>
  <si>
    <t>Po / (1 - To) = P1 = ..............................................................................</t>
  </si>
  <si>
    <t>Valor dos Tributos = P1 - Po</t>
  </si>
  <si>
    <t>QUADRO RESUMO DO CUSTO POR EMPREGADO</t>
  </si>
  <si>
    <t>Mão-de-Obra vinculada à execução contratual (valor por empregado)</t>
  </si>
  <si>
    <t>Subtotal Módulos (1+2+3+4+5)</t>
  </si>
  <si>
    <t>PREÇO TOTAL POR EMPREGADO</t>
  </si>
  <si>
    <t>GARÇOM/GARÇONETE</t>
  </si>
  <si>
    <r>
      <rPr>
        <sz val="10"/>
        <color theme="1"/>
        <rFont val="Calibri"/>
      </rPr>
      <t>13 (Décimo-terceiro) salário</t>
    </r>
  </si>
  <si>
    <r>
      <rPr>
        <b/>
        <i/>
        <sz val="9"/>
        <color rgb="FF000000"/>
        <rFont val="Calibri"/>
      </rPr>
      <t>Nota 1:</t>
    </r>
    <r>
      <rPr>
        <i/>
        <sz val="9"/>
        <color rgb="FF000000"/>
        <rFont val="Calibri"/>
      </rPr>
      <t> Como a planilha de custos e formação de preços é calculada </t>
    </r>
    <r>
      <rPr>
        <i/>
        <u/>
        <sz val="9"/>
        <color rgb="FF000000"/>
        <rFont val="Calibri"/>
      </rPr>
      <t>mensalmente</t>
    </r>
    <r>
      <rPr>
        <i/>
        <sz val="9"/>
        <color rgb="FF000000"/>
        <rFont val="Calibri"/>
      </rPr>
      <t>, provisiona-se proporcionalmente 1/12 (um doze avos) dos valores referentes a gratificação natalina, férias e adicional de férias. </t>
    </r>
    <r>
      <rPr>
        <b/>
        <i/>
        <sz val="9"/>
        <color rgb="FF000000"/>
        <rFont val="Calibri"/>
      </rPr>
      <t>(Redação dada pela Instrução Normativa nº 7, de 2018)</t>
    </r>
  </si>
  <si>
    <r>
      <rPr>
        <b/>
        <i/>
        <sz val="9"/>
        <color rgb="FF000000"/>
        <rFont val="Calibri"/>
      </rPr>
      <t>Nota 2:</t>
    </r>
    <r>
      <rPr>
        <i/>
        <sz val="9"/>
        <color rgb="FF000000"/>
        <rFont val="Calibri"/>
      </rPr>
      <t> O adicional de férias contido no Submódulo 2.1 corresponde a 1/3 (um terço) da remuneração que por sua vez é divido por 12 (doze) conforme Nota 1 acima.</t>
    </r>
  </si>
  <si>
    <r>
      <rPr>
        <b/>
        <i/>
        <sz val="9"/>
        <color rgb="FF000000"/>
        <rFont val="Calibri"/>
      </rPr>
      <t>Nota 3:</t>
    </r>
    <r>
      <rPr>
        <i/>
        <sz val="9"/>
        <color rgb="FF000000"/>
        <rFont val="Calibri"/>
      </rPr>
      <t>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  </t>
    </r>
    <r>
      <rPr>
        <b/>
        <i/>
        <sz val="9"/>
        <color rgb="FF000000"/>
        <rFont val="Calibri"/>
      </rPr>
      <t>(Incluído pela Instrução Normativa nº 7, de 2018)</t>
    </r>
  </si>
  <si>
    <r>
      <rPr>
        <b/>
        <i/>
        <sz val="9"/>
        <color rgb="FF000000"/>
        <rFont val="Calibri"/>
      </rPr>
      <t>Nota 4:</t>
    </r>
    <r>
      <rPr>
        <i/>
        <sz val="9"/>
        <color rgb="FF000000"/>
        <rFont val="Calibri"/>
      </rPr>
      <t> Considerando as alíquotas de contribuição de 1% (um por cento), 2% (dois por cento) ou 3% (três por cento) referentes ao grau de risco de acidente do trabalho, previstas no inciso II do art. 22 da Lei no 8.212, de 24 de julho de 1991.</t>
    </r>
  </si>
  <si>
    <r>
      <rPr>
        <b/>
        <i/>
        <sz val="9"/>
        <color rgb="FF000000"/>
        <rFont val="Calibri"/>
      </rPr>
      <t>Nota 1:</t>
    </r>
    <r>
      <rPr>
        <i/>
        <sz val="9"/>
        <color rgb="FF000000"/>
        <rFont val="Calibri"/>
      </rPr>
      <t>O valor informado deverá ser o custo real do benefício (descontado o valor eventualmente pago pelo empregado).</t>
    </r>
  </si>
  <si>
    <r>
      <rPr>
        <b/>
        <i/>
        <sz val="9"/>
        <color rgb="FF000000"/>
        <rFont val="Calibri"/>
      </rPr>
      <t>Nota 2:</t>
    </r>
    <r>
      <rPr>
        <i/>
        <sz val="9"/>
        <color rgb="FF000000"/>
        <rFont val="Calibri"/>
      </rPr>
      <t>Observar a previsão dos benefícios contidos em Acordos, Convenções e Dissídios Coletivos de Trabalho e atentar-se ao disposto no art. 6º da IN 05/2017 atualizada.</t>
    </r>
  </si>
  <si>
    <r>
      <rPr>
        <b/>
        <i/>
        <sz val="9"/>
        <color rgb="FFFF0000"/>
        <rFont val="Calibri"/>
      </rPr>
      <t>Nota 3:</t>
    </r>
    <r>
      <rPr>
        <i/>
        <sz val="9"/>
        <color rgb="FFFF0000"/>
        <rFont val="Calibri"/>
      </rPr>
      <t>Caso a empresa informe que possui benefício do PAT e queira descontar um percentual do auxílio-alimentação, esta deve apresentar comprovação.</t>
    </r>
  </si>
  <si>
    <r>
      <rPr>
        <b/>
        <i/>
        <sz val="9"/>
        <color rgb="FFFF0000"/>
        <rFont val="Calibri"/>
      </rPr>
      <t>Nota 4:</t>
    </r>
    <r>
      <rPr>
        <i/>
        <sz val="9"/>
        <color rgb="FFFF0000"/>
        <rFont val="Calibri"/>
      </rPr>
      <t>O SAT varia conforme o serviço e conforme a empresa. É necessária a apresentação de comprovaão.</t>
    </r>
  </si>
  <si>
    <t>EQUIPAMENTOS</t>
  </si>
  <si>
    <t>ITEM</t>
  </si>
  <si>
    <t>Unidade</t>
  </si>
  <si>
    <t xml:space="preserve">Qt. </t>
  </si>
  <si>
    <t>Preço Unitário</t>
  </si>
  <si>
    <t>Valor Total</t>
  </si>
  <si>
    <t>Plaquetas de idenfificação com o nome das recepcionistas</t>
  </si>
  <si>
    <t xml:space="preserve"> VALOR MENSAL </t>
  </si>
  <si>
    <t>RATEADO</t>
  </si>
  <si>
    <t>DEPRECIAÇÃO</t>
  </si>
  <si>
    <t xml:space="preserve"> CUSTO DO VALE TRANSPORTE </t>
  </si>
  <si>
    <t>PERCURSO</t>
  </si>
  <si>
    <t xml:space="preserve">CUSTO UNITÁRIO DA TARIFA </t>
  </si>
  <si>
    <t>QTD ESTIMADA MENSAL PARA CADA EMPREGADO</t>
  </si>
  <si>
    <t xml:space="preserve">Residência / Trabalho </t>
  </si>
  <si>
    <t xml:space="preserve">Trabalho / Residência </t>
  </si>
  <si>
    <t>,</t>
  </si>
  <si>
    <t>CATEGORIA</t>
  </si>
  <si>
    <t xml:space="preserve">SALÁRIO </t>
  </si>
  <si>
    <t>CUSTO DO VALE TRANSPORTE</t>
  </si>
  <si>
    <t>6% DO SALÁRIO BASE</t>
  </si>
  <si>
    <t xml:space="preserve">CUSTO MENSAL </t>
  </si>
  <si>
    <t xml:space="preserve"> CUSTO DO VALE ALIMENTAÇÃO</t>
  </si>
  <si>
    <t>VALE ALIMENTAÇÃO</t>
  </si>
  <si>
    <t>CUSTO UNITÁRIO</t>
  </si>
  <si>
    <t xml:space="preserve">Auxílio Alimentação </t>
  </si>
  <si>
    <t>TOTAL DE CUSTO POR PROFISSIONAL</t>
  </si>
  <si>
    <t>PEÇAS DO UNIFORME</t>
  </si>
  <si>
    <t>UNIDADE DE FORNECIMENTO</t>
  </si>
  <si>
    <t>QUANT ANUAL</t>
  </si>
  <si>
    <t>SUBTOTAL ANUAL</t>
  </si>
  <si>
    <t>Und</t>
  </si>
  <si>
    <t>Par</t>
  </si>
  <si>
    <t>Meia</t>
  </si>
  <si>
    <t xml:space="preserve">VALOR ANUAL </t>
  </si>
  <si>
    <t xml:space="preserve">  VALOR MENSAL </t>
  </si>
  <si>
    <t>Gravata borboleta</t>
  </si>
  <si>
    <t>Camisa</t>
  </si>
  <si>
    <t>DESCRIÇÃO</t>
  </si>
  <si>
    <t>QTD.</t>
  </si>
  <si>
    <t>Un.</t>
  </si>
  <si>
    <t>Valor Mensal rateado por profissional</t>
  </si>
  <si>
    <t>Colher em aço inox para chá</t>
  </si>
  <si>
    <t>MATERIAIS DE CONSUMO</t>
  </si>
  <si>
    <t>Colher em aço inox para café</t>
  </si>
  <si>
    <t>RELOGIO DE PONTO</t>
  </si>
  <si>
    <t>MATERIAL</t>
  </si>
  <si>
    <t>UNID. DE MEDIDA</t>
  </si>
  <si>
    <t>CUSTO UNITÁRIO (R$)</t>
  </si>
  <si>
    <t>CUSTO ANUAL TOTAL (R$)</t>
  </si>
  <si>
    <t>CUSTO MENSAL TOTAL (R$)</t>
  </si>
  <si>
    <t>Relógio de ponto biométrico</t>
  </si>
  <si>
    <t>Quantidade de Profissionais para rateio dos custos</t>
  </si>
  <si>
    <t>PLANILHA DE CUSTO DE MATERIAS SOB DEMANDA</t>
  </si>
  <si>
    <t xml:space="preserve">ITEM </t>
  </si>
  <si>
    <t>ALIMENTOS</t>
  </si>
  <si>
    <t xml:space="preserve">UNIDADE DE MEDIDA </t>
  </si>
  <si>
    <t>QTD. ANUAL</t>
  </si>
  <si>
    <t>VALOR UNIT. MÉDIO</t>
  </si>
  <si>
    <t>VALOR UNIT. X BDI</t>
  </si>
  <si>
    <t>VALOR UNIT. ESTIMADO COM TRIBUTOS</t>
  </si>
  <si>
    <t>VALOR ANUAL ESTIMADO COM TRIBUTOS</t>
  </si>
  <si>
    <t>VALOR ANUAL ESTIMADO SEM CONSIDERAR OS TRIBUTOS</t>
  </si>
  <si>
    <t>D=(B+C)</t>
  </si>
  <si>
    <t>E=(DxA)</t>
  </si>
  <si>
    <t>Açúcar cristal especial acondicionada em pacotes de com 5 (cinco) quilos</t>
  </si>
  <si>
    <t>PACOTE</t>
  </si>
  <si>
    <t>Adoçante em frasco de 100ml, com ou sem aspartame</t>
  </si>
  <si>
    <t>UNID.</t>
  </si>
  <si>
    <t xml:space="preserve">Café torrado e moido, elaborado em conformidade com a Resolução 277 de 22/09/05 da ANVISA – Agência Nacional de Vigilância Sanitária, segundo os padrões estabelecidos pela Norma de Qualidade Recomendável ABIC/PQC de 28/04/2004 – Associação Brasileira da Indústria de Café, e de acordo com as seguintes características: 100% ARÁBICA - embalagem almofada ou a vácuo - quinhentas gramas </t>
  </si>
  <si>
    <t>KG</t>
  </si>
  <si>
    <t>Café torrado em grão superior, elaborado em conformidade com a Resolução 277 de 22/09/05 da ANVISA – Agência Nacional de Vigilância Sanitária, segundo os padrões estabelecidos pela Norma de Qualidade Recomendável ABIC/PQC de 28/04/2004 – Associação Brasileira da Indústria de Café, e 100% ARÁBICO . QUILO</t>
  </si>
  <si>
    <t>Chá para alimentação, caixa do 10 (dez) sachês, sabores: hortelã, verde, camomila, maçã com canela, erva cidreira, morango, mate tradicional ( pesquisa em midia de grande circulação)</t>
  </si>
  <si>
    <t>CAIXA COM 10 SACHÊS</t>
  </si>
  <si>
    <t>SUBTOTAL</t>
  </si>
  <si>
    <t>MATERIAS DE LIMPEZA</t>
  </si>
  <si>
    <t>Agua sanitária litro</t>
  </si>
  <si>
    <t>Detergente liquido, neutro biodegradável, sistema push pull procedimentos de acordo com as normas regulamentares do Ministério da Saúde, - 500ml</t>
  </si>
  <si>
    <t>Detergente Multiuso – 500ml.</t>
  </si>
  <si>
    <t>Esponja de espuma - dupla face</t>
  </si>
  <si>
    <t>Lã de aço pacote com 08 unid.</t>
  </si>
  <si>
    <t>PCT.</t>
  </si>
  <si>
    <t>Luva de borracha para lidar com alimentos - caixa com 100 unidades</t>
  </si>
  <si>
    <t>CAIXA</t>
  </si>
  <si>
    <t>Mascara para lidar com alimentos - caixa com 100 unidades</t>
  </si>
  <si>
    <t>Pano de prato em algodão</t>
  </si>
  <si>
    <t>Pano saco alvejado</t>
  </si>
  <si>
    <t>Porta sabão e esponja</t>
  </si>
  <si>
    <t>Rodo em plastico medindo 40cm com borracha dupla e cabo em madeira revestido, minimo 1,30m</t>
  </si>
  <si>
    <t>Rolo Pano Multiuso Tipo Perfex 45g Picotado 30m</t>
  </si>
  <si>
    <t>ROLO COM 30 MTS</t>
  </si>
  <si>
    <t>Sabão em barra glicerinado – 200gr. Pact com 05 unidades</t>
  </si>
  <si>
    <t>Sabão em pó 1Kg</t>
  </si>
  <si>
    <t>VASILHAMES E ACESSÓRIOS</t>
  </si>
  <si>
    <t>Açucareiro em inox , com pá e tampa articulada cap. 300gr.</t>
  </si>
  <si>
    <t>Caneco (leiteira) em aluminio, com borda e bico, com alça em madeira ou plastico, com capacidade de 3,5 litros</t>
  </si>
  <si>
    <t>Coador para máquina de café (conforme tamanhos das maquinas instaladas)</t>
  </si>
  <si>
    <t>coletor de copo descartável agua, capacidade 100 copos</t>
  </si>
  <si>
    <t>coletor de copo descartável café, capacidade 100 copos</t>
  </si>
  <si>
    <t>Colher em plastico, para caldeirão, com aproximadamente 40cm</t>
  </si>
  <si>
    <t>Copo descartável, poliestireno não tóxico, de 200 ml, na cor branca, corpo frisado, bordas arredondadas, peso mínimo de 2,2 gramas de acordo com a NBR 14856. Acondicionado em sacos plásticos, lacrados contendo 100 unidades cada um.</t>
  </si>
  <si>
    <t>Copo descartável, poliestireno não tóxico, de 50ml, não tóxico, na cor branca, corpo frisado, bordas arredondadas, peso mínimo de 2,2gr, de acordo com a NBR 14856. Acondicionado em sacos plásticos, lacrados contendo 100 unidades cada um.</t>
  </si>
  <si>
    <t>Copo meio cristal liso para água, transparente, cilíndrico, com aproximadamente 14 cm de altura, 7 cm de diâmetro de boca, com capacidade para aproximadamente 360 ml, fundo reforçado.</t>
  </si>
  <si>
    <t>Forro emborrachado na cor branca, para bandejas redondas de 35 cm de diametro.</t>
  </si>
  <si>
    <t>Forro emborrachado na cor branca, para bandejas redondas de 45 cm de diametro.</t>
  </si>
  <si>
    <t>Garrafa térmica de mesa na cor preta, capacidade 01 (um) litro, revestimento externo em polipropileno e ampola de vidro, formada por duas paredes de vidros espelhados com prata e separadas por alto vácuo,sistema de pressão (bomba) anti pingo, conservação de liquidos frios e quentes, com garantia de conservação de temperatura de no minimo 6 horas.</t>
  </si>
  <si>
    <t>Garrafa térmica de mesa, revestimento externo em inox, com ampola de vidro, com capacidade para 1,8 litro, sistema de pressão (bomba) anti pingo, conservação de liquidos frios e quentes, com garantia de conservação de temperatura de 6 horas.</t>
  </si>
  <si>
    <t>Garrafa térmica para eventos no auditório, com capacidade de 2,5 litros, revestida em inox escovado, com ampola de vidro, sistema de pressão (bomba) anti pingos, garantia de conservação de temperatura de 12 horas.</t>
  </si>
  <si>
    <t>Jarra em inox com tampa articulada 2 litros e alça.</t>
  </si>
  <si>
    <t>Jarra em vidro meio cristal, com tampa, minimo 02 litros, com alça.</t>
  </si>
  <si>
    <t>Pote guarda mantimentos em alumínio cap. 05 litros</t>
  </si>
  <si>
    <t>Pote guarda mantimentos em alumínio cap. 10 litros</t>
  </si>
  <si>
    <t>apoio para copo em aço inox</t>
  </si>
  <si>
    <t>Xícara com pires, para café, com capacidade de 50 ml, em porcelana de 1ª linha branca.</t>
  </si>
  <si>
    <t>Xícara com pires, para chá, com capacidade de 150 ml, em porcelana de 1ª linha branca.</t>
  </si>
  <si>
    <t xml:space="preserve">TOTAL </t>
  </si>
  <si>
    <t>PLANILHA RESUMO DOS MATERIAIS SOB DEMANDA, CONSIDERANDO O CÁLCULO DO BDI</t>
  </si>
  <si>
    <t>PLANILHA RESUMO SEM BDI CONSIDERANDO OS TRIBUTOS PARA MATERIAS COMPLEMENTARES</t>
  </si>
  <si>
    <t>Nº</t>
  </si>
  <si>
    <t>VALOR TOTAL</t>
  </si>
  <si>
    <t>MATERIAL DE LIMPEZA</t>
  </si>
  <si>
    <t>VALOR ANUAL ESTIMADO</t>
  </si>
  <si>
    <t>VALOR  MENSAL ESTIMADO</t>
  </si>
  <si>
    <t>TABELA DE BDI</t>
  </si>
  <si>
    <t>Custo Indireto / Despesas Administrativas</t>
  </si>
  <si>
    <t>Lucro Bruto</t>
  </si>
  <si>
    <t>Tributos</t>
  </si>
  <si>
    <t xml:space="preserve">QTD. </t>
  </si>
  <si>
    <t>VALOR UNIT. ESTIMADO</t>
  </si>
  <si>
    <t>VALOR UNITÁRIO ESTIMADO</t>
  </si>
  <si>
    <t>VALOR RESIDUAL DO BEM AO FINAL DO PERILDO (10%)</t>
  </si>
  <si>
    <t>VIDA ÚTIL DO EQUIPAMENTO  (10 ANOS)</t>
  </si>
  <si>
    <t xml:space="preserve">VALOR DO BEM DEPRECIADO AO MÊS </t>
  </si>
  <si>
    <t>C= AxB</t>
  </si>
  <si>
    <t>F= (CxD)/E</t>
  </si>
  <si>
    <t>Carrinho para servir cha/café, em aço, rodas solidas, tres prateleiras ajustaveis, cobertura em polipropileno</t>
  </si>
  <si>
    <t>Carrinho em aço, para transporte de garrafão de água de 20 (vinte) litros, capacidade para 4 (quatro) garrafões, equipados com 2 rodas pneumáticas reforçadas, medidas: 1300X800MM, incluindo manutenção corretiva e
preventiva</t>
  </si>
  <si>
    <t>Carrinho inteiriço em aço, para transporte de cargas, tipo armazem, capacidade minima de carga de 120 quilos, em aço tubular, pintura epóx padrao cinza, rodas macicas de 12", dimensoes minimas (a x l x c) cm 1.300x230x360 incluindo manutençao preventiva e corretiva</t>
  </si>
  <si>
    <t>Maquina para café expresso elétrica, 220 volts, para uso exclusivo de café em grãos, Recipiente de grão de 350 gramas, removível; Reservatório de água 1,7litros, removível; Reservatório de borras de café de 15 borras,
removível; • Potência: 1.250 W; Pressão: 15 bar; Moinho Ajustável e removível; Função Aroma Vaporizador, com saida de água quent</t>
  </si>
  <si>
    <t>VALOR DA DEPRECIAÇÃO MENSAL MENSAL POR EMPREGADO 20 COPEIRAS + 9 GRAÇONS + 6 CARREGADORES</t>
  </si>
  <si>
    <t>PLANILHA SINTÉTICA DE CUSTOS E FORMAÇÕES DE PREÇO - MEMÓRIA DE CÁLCULO/JUSTIFICATIVAS</t>
  </si>
  <si>
    <t>MÓDULO 1: COMPOSIÇÃO DA REMUNERAÇÃO</t>
  </si>
  <si>
    <t>Memória de Cálculo/Fundamento</t>
  </si>
  <si>
    <t>Artigo 457 e 458 da CLT.</t>
  </si>
  <si>
    <t>Adicional de Periculosidade</t>
  </si>
  <si>
    <t>Salário Base x 30% - Artigo 193 a 197 da CLT, art. 7°, inciso XXIII da CF e NR 16  do M.T.E</t>
  </si>
  <si>
    <t>Adicional de Insalubridade</t>
  </si>
  <si>
    <t>Salário Mínimo x 20%, salvo o estipulação espressa na CCT - Artigo 189 a 192 da CLT (10%, 20% ou 40%) da  NR 15  do M.T.E e a Lei nº 5.452 da CLT.</t>
  </si>
  <si>
    <t>Adiconal Noturno</t>
  </si>
  <si>
    <t>(Salário base + adicionais previstos em lei ou CCT, se houver) / 220h (conforme jornada de trabalho da categoria) x 22,5%(de acordo com a CCT) x qte. De horas noturnas x qtde de dias trabalhados no mês) - Artigo73 da CLT e artigo 7°, inciso IX da CF, súmula n° 60, II.</t>
  </si>
  <si>
    <t>Hora Noturna Adicional</t>
  </si>
  <si>
    <t>(Salário base + adicionais previstos em lei ou CCT, se houver) / 220h (conforme jornada de trabalho da categoria) x aliquota da hora noturna adicional x qte.  De horas noturna adicionais) - Artigo73 da CLT, súmula n° 60, II.</t>
  </si>
  <si>
    <t>Hora Extra no Feriado Trabalhado</t>
  </si>
  <si>
    <t>(Salário base + adicionais previstos em lei ou CCT, se houver) / 220h (conforme jornada de trabalho da categoria) x qte.  De horas diárias (limitada a 10horas, conforme súmula 444 TST) x qte. De feriados x parcela trabalhada / 12 meses) - Súmula 444 do TST.</t>
  </si>
  <si>
    <t>MÓDULO 2 - ENCARGOS E BENEFÍCIOS ANUAIS, MESNAIS E DIÁRIOS</t>
  </si>
  <si>
    <t>DADOS (%)</t>
  </si>
  <si>
    <t>Memória de Cálculo</t>
  </si>
  <si>
    <t>13º (décimo terceiro) Salário</t>
  </si>
  <si>
    <t>((1/12)x100)=8,33% - Art. 7°, VIII, CF/88; IN CJF 01/2016, art. 7°.</t>
  </si>
  <si>
    <t xml:space="preserve">Para órgão que trabalham com Conta Vinculada - Anexo XII da IN 05/2017                           (9,075%) + Adicional de Férias (3,025%)=12,10% </t>
  </si>
  <si>
    <t>SUBTOTAL:</t>
  </si>
  <si>
    <t>Incidência do Submódulo 2.2 sobre férias, 1/3 (um terço) constitucional de férias e 13º</t>
  </si>
  <si>
    <t>Subtotal do Submódulo 2.1 = 23,43% x Subtotak do Submódulo 2.2 = 7,31%</t>
  </si>
  <si>
    <t>TOTAL DO SUBMÓDULO 2.1</t>
  </si>
  <si>
    <t>(Art. 22, inciso I, da Lei nº 8.212/91)</t>
  </si>
  <si>
    <t>(Lei nº 9.424/96, 9.766/98, Decreto3.142/99 e Art.212§5º CF)</t>
  </si>
  <si>
    <t>SAT</t>
  </si>
  <si>
    <t>(Lei nº 8.212/91, Lei 10.666/03); (SATxFAP) = 2,00x0,99=1,98%</t>
  </si>
  <si>
    <t>(Art. 30 da Lei nº 8.036/90)</t>
  </si>
  <si>
    <t>(Decreto-Lei nº 8.621/46, Lei nº 2.318/86)</t>
  </si>
  <si>
    <t>(IN RFB nº 938/09)</t>
  </si>
  <si>
    <t>(Decreto-Lei nº 1.146/70/46, Lei nº 2.613/55)</t>
  </si>
  <si>
    <t>(Art. 15 da Lei  nº 8.036/90, Art.7º, §3º da CF)</t>
  </si>
  <si>
    <t>Artigo 4°. Parágrafo Único, da Lei n° 7.418/85 e Art. 114 do Decreto nº 10.854 de 10 de Novembro de 2021</t>
  </si>
  <si>
    <t>Auxilio-Refeição/Alimentação</t>
  </si>
  <si>
    <t xml:space="preserve">Artigo 458, §§ 2° e 3°, da CLT, lei n° 6.321/76, decreto n° 5/91 e CCT.  </t>
  </si>
  <si>
    <t>Assistência Médica e Familiar</t>
  </si>
  <si>
    <t>PARECER n. 00004/2017/CPLCIPGF/AGU, de 27/03/2017</t>
  </si>
  <si>
    <t>Assistência Odontologica</t>
  </si>
  <si>
    <t>Auxílio creche</t>
  </si>
  <si>
    <t>Seguro de vida, invalidez e funeral (conforme previsto na CCT)</t>
  </si>
  <si>
    <t>Conforme CCT</t>
  </si>
  <si>
    <t>TOTAL MÓDULO 2:</t>
  </si>
  <si>
    <t>MÓDULO 3: PROVISÃO DE RECISÃO</t>
  </si>
  <si>
    <t>Aviso prévio indenizado</t>
  </si>
  <si>
    <t>(5,55%) x (1/12) = 0,46% incide sobre a base de cálculo.
OBS:
5,55% = dado estatístico, em regra, utilizado. Ler o Acórdão TCU nº 1.904/2007.
1/12= (1 mês não trabalhado/12 meses)</t>
  </si>
  <si>
    <t>Incidência do FGTS sobre aviso prévio indenizado</t>
  </si>
  <si>
    <t>FGTS 8% x o item A do submódulo 4.4</t>
  </si>
  <si>
    <t>Multa sobre FGTS e contribuições sociais sobre o aviso prévio indenizado</t>
  </si>
  <si>
    <r>
      <rPr>
        <sz val="10"/>
        <color theme="1"/>
        <rFont val="Calibri"/>
      </rPr>
      <t xml:space="preserve">(Remuneração + 13º salário + Férias + Adicional de férias) x 50% multa x 8% Fgts x 0,9 x 0,5 = 2,15  
1 Remuneração + 0,0833 13º Salário + 0,0833 Férias + 0,0278 Adic.Férias) x 0,5 Multa x 0,08 FGTS x 0,9 x 0,5 = 2,15                                                                                                              </t>
    </r>
    <r>
      <rPr>
        <b/>
        <sz val="10"/>
        <color theme="1"/>
        <rFont val="Calibri"/>
      </rPr>
      <t xml:space="preserve">OBS: Para os órgão que trabalham com conta vinculada a soma das multas do FGTS (itens C +F) deve ser igual a 5% </t>
    </r>
  </si>
  <si>
    <t>Aviso prévio trabalhado</t>
  </si>
  <si>
    <t>Artigos, 7°, inciso XXI, da CF/88, 477, 487 e 491 da CLT, considerando a redução da jornada de trabalho de 7 dias. ((7/30)/12 x 100 = 1,94%</t>
  </si>
  <si>
    <t>Incidência dos encargos do submódulo 4.1 sobre aviso prévio trabalhado</t>
  </si>
  <si>
    <t>(Submódulo 2.2 x 1,94%)*100</t>
  </si>
  <si>
    <t>Multa sobre FGTS e contribuições sociais sobre o aviso prévio trabalhado</t>
  </si>
  <si>
    <t xml:space="preserve">Para os órgão que trabalham com conta vinculada a soma das multas do FGTS (itens C +F) deve ser igual a 5% </t>
  </si>
  <si>
    <t>TOTAL MÓDULO 3:</t>
  </si>
  <si>
    <t>MÓDULO 4: CUSTO DE REPOSIÇÃO DO PROFISSIONAL AUSENTE</t>
  </si>
  <si>
    <t xml:space="preserve">SUBMÓDULO 4.1 - AUSÊNCIAS LEGAIS </t>
  </si>
  <si>
    <t>DADOS</t>
  </si>
  <si>
    <t>Terço constitucional de férias e 13º salário do ferista (3,03% + 8,33%) / 12 = 0,95%</t>
  </si>
  <si>
    <t>art. 473 da CLT descreve as motivações de faltas de empregados ao serviço sem que haja prejuízo do salário correspondente. São eles: Por morte do cônjuge, ascendente ou descendente  02 dias; Registro de nascimento de filho  01 dia;  Casamento  03 dias; Doação de sangue  01 dia;  Alistamento eleitoral  02 dias;  Exigência do serviço militar  01 dia. Artigos 473, incisos I a IX, e 822 do Decreto-Lei 5.452/1943 - CLT. Considerando o dado estatístico de 1 ausencia no ano, temos ((1/30)/12) x 100 = 0,28%</t>
  </si>
  <si>
    <t>Artigos 7°, inciso XIX, da CF/88 elO, § 1°, da CLT. Para o calculo ultilizamos os dados estatísticos de 1,5% se tornam pais. ((5/30)/12) x 0,015 x 100 = 0,02%</t>
  </si>
  <si>
    <t>De acordo com o art 27 do Decreto nº 89.312, de 23/01/84, obriga o empregador a assumir ônus financeiro pelo prazo de 15 dias, em caso de acidente de trabalho previsto no art. 131 da CLT. Baseados em informações prestadas pelos empregadores por meio da GFIP ao MPAS, cerca de 0,78% de empregados se acidentam no ano. (15/30/12)*0,78%)*100=0,03</t>
  </si>
  <si>
    <t>{[(1/12x4)+(1/12x4)+1/3x1/12x4)]/12x0,0025}x100=0,02% -  CCT SINDISERVIÇOS 2019</t>
  </si>
  <si>
    <t>TOTAL SUBMÓDULO 4.1:</t>
  </si>
  <si>
    <t xml:space="preserve">SUBMÓDULO 4.2 - INTRAJORNADA </t>
  </si>
  <si>
    <t>Intervalo para Repouso ou Alimentação</t>
  </si>
  <si>
    <t xml:space="preserve"> Artigo 71 do Decreto de Lei nº 5.452 de 01 de Maio de 1943. </t>
  </si>
  <si>
    <t>TOTAL SUBMÓDULO 4.2:</t>
  </si>
  <si>
    <t>TOTAL MÓDULO 4:</t>
  </si>
  <si>
    <t xml:space="preserve"> 4: ENCARGOS SOCIAIS E TRABALHISTAS</t>
  </si>
  <si>
    <t>MÓDULO 2</t>
  </si>
  <si>
    <t>MÓDULO 3</t>
  </si>
  <si>
    <t>4.3</t>
  </si>
  <si>
    <t>MÓDULO 4</t>
  </si>
  <si>
    <t>4.6</t>
  </si>
  <si>
    <t>TOTAL DOS ENCARGOS SOCIAIS</t>
  </si>
  <si>
    <t>Garçom</t>
  </si>
  <si>
    <t>AGÊNCIA NACIONAL DE TRANSPORTE AQUAVIÁRIOS</t>
  </si>
  <si>
    <t>DIRETORIA GERAL</t>
  </si>
  <si>
    <t>SUPERINTENDÊNCIA DE ADMINISTRAÇÃO E FINANÇAS</t>
  </si>
  <si>
    <t>GERÊNCIA DE RECURSOS LOGISTÍCOS</t>
  </si>
  <si>
    <t>COORDENADORIA DE SERVIÇOS GERAIS</t>
  </si>
  <si>
    <t>Calça / Saia Feminina</t>
  </si>
  <si>
    <t>Touca</t>
  </si>
  <si>
    <t>Avental</t>
  </si>
  <si>
    <t>Casaco de Frio</t>
  </si>
  <si>
    <t>Sapato</t>
  </si>
  <si>
    <t>par</t>
  </si>
  <si>
    <t>Copeiro</t>
  </si>
  <si>
    <t>Camisa Manga Longa Branca</t>
  </si>
  <si>
    <t>Calça  social preta</t>
  </si>
  <si>
    <t>Paletó preto</t>
  </si>
  <si>
    <t>Meia social preta</t>
  </si>
  <si>
    <t>Sapato social preto</t>
  </si>
  <si>
    <t>Cinto social preto</t>
  </si>
  <si>
    <t>Materiais de Consumo</t>
  </si>
  <si>
    <t>ANEXO  do Termo de Referência</t>
  </si>
  <si>
    <t xml:space="preserve">5.6.1. - 5.6.2. </t>
  </si>
  <si>
    <t>INSUMOS DIVERSOS - PREÇOS ESTIMADOS</t>
  </si>
  <si>
    <t>UNIDADE</t>
  </si>
  <si>
    <t>QTD MENSAL</t>
  </si>
  <si>
    <t>Valor 1  WR  CONT-SAF-ANTAQ/Nº 22/2018</t>
  </si>
  <si>
    <t>VALOR 2 (R2) 14º/2022</t>
  </si>
  <si>
    <t>VALOR 3  (SOLLO) 06/2023</t>
  </si>
  <si>
    <t xml:space="preserve">BANCO DE PREÇOS </t>
  </si>
  <si>
    <t>Valor Médio unitário</t>
  </si>
  <si>
    <t>Valor Médio Total</t>
  </si>
  <si>
    <t xml:space="preserve">Adoçante líquido 100 ml </t>
  </si>
  <si>
    <t>Valor Mensal</t>
  </si>
  <si>
    <t>Por Funcionario</t>
  </si>
  <si>
    <t xml:space="preserve">Açúcar Refinado marca União ou Similar </t>
  </si>
  <si>
    <t>Pacote</t>
  </si>
  <si>
    <t xml:space="preserve">Materiais de Consumo </t>
  </si>
  <si>
    <t>Açúcar Cristal </t>
  </si>
  <si>
    <t xml:space="preserve">Materiais de Limpeza </t>
  </si>
  <si>
    <t xml:space="preserve">Água mineral 20 litros </t>
  </si>
  <si>
    <t>Garrafão</t>
  </si>
  <si>
    <t>Biscoito Recheado Doce </t>
  </si>
  <si>
    <t>Biscoito Salgado </t>
  </si>
  <si>
    <t xml:space="preserve">Chá em saquinhos ( maça, verde, mate, camomila, cidreira, hortelã, morango, erva doce ) Embalagem com 10 </t>
  </si>
  <si>
    <t>Caixa</t>
  </si>
  <si>
    <t xml:space="preserve">Café torrado e moído 500g </t>
  </si>
  <si>
    <t>Coador de café grande de flanela (nº 5) </t>
  </si>
  <si>
    <t>Copo descartável para água (compatível com o dispensador para copos descartável – 200ml ( caixa 3000)</t>
  </si>
  <si>
    <t>Copo descartável para café (Caixa 5000)</t>
  </si>
  <si>
    <t>Forro de bandeja 100% vinil </t>
  </si>
  <si>
    <t xml:space="preserve">                                                        Valor Médio total  Mensal </t>
  </si>
  <si>
    <t xml:space="preserve">                                              Valor Médio total  Por Funcionário (7)</t>
  </si>
  <si>
    <t>MATERIAIS DE LIMPEZA</t>
  </si>
  <si>
    <t>Água sanitária </t>
  </si>
  <si>
    <t>Valor total</t>
  </si>
  <si>
    <t>Depreciado 60M</t>
  </si>
  <si>
    <t xml:space="preserve">Por Funcionario </t>
  </si>
  <si>
    <t>Álcool líquido </t>
  </si>
  <si>
    <t xml:space="preserve">Utensilios </t>
  </si>
  <si>
    <t>Balde 8L </t>
  </si>
  <si>
    <t>Detergente tipo multiuso 500 ml</t>
  </si>
  <si>
    <t>Detergente </t>
  </si>
  <si>
    <t>Rodo 40 cm </t>
  </si>
  <si>
    <t>Esponja de espuma, tipo dupla face (com quatro unidades </t>
  </si>
  <si>
    <t>Esponja de aço </t>
  </si>
  <si>
    <t xml:space="preserve">Limpa inox 500ml </t>
  </si>
  <si>
    <t>Pano de chão ( 67 X 44 cm) </t>
  </si>
  <si>
    <t>Flanelas (pacote com seis) </t>
  </si>
  <si>
    <t>Pano de prato( 55 X 80 cm) </t>
  </si>
  <si>
    <t>Pasta Rosa 500g</t>
  </si>
  <si>
    <t>Rodo 60 cm </t>
  </si>
  <si>
    <t>Sabão em barra (com cinco unidades)</t>
  </si>
  <si>
    <t>Pacote </t>
  </si>
  <si>
    <t>Saco de lixo 40 L Reforçado</t>
  </si>
  <si>
    <t>Fardo</t>
  </si>
  <si>
    <t>Saco de lixo 100 L Reforçado</t>
  </si>
  <si>
    <t>Sapólio em pó 300g</t>
  </si>
  <si>
    <t>Vassoura de Piaçava </t>
  </si>
  <si>
    <t xml:space="preserve">                                                        Valor Médio total  Por Funcionário (7)</t>
  </si>
  <si>
    <t xml:space="preserve">QTD </t>
  </si>
  <si>
    <t>Valor Médio Unitário</t>
  </si>
  <si>
    <t>Açucareiro em aço inoxidável </t>
  </si>
  <si>
    <t>5/unidade</t>
  </si>
  <si>
    <t>Bandeja Média em aço inoxidável com 40 cm de diâmetro </t>
  </si>
  <si>
    <t>Bebedouro elétrico de coluna para garrafã</t>
  </si>
  <si>
    <t>15/unidade</t>
  </si>
  <si>
    <t>Bules para café em aço inoxidável 900 ml</t>
  </si>
  <si>
    <t>3/unidade</t>
  </si>
  <si>
    <t>Canecão em alumínio 4L </t>
  </si>
  <si>
    <t>Canecão em alumínio 2L </t>
  </si>
  <si>
    <t>Carrinho em material resistente, com rolamentos silenciosos, para transporte de galões água(20l) </t>
  </si>
  <si>
    <t>2/unidade</t>
  </si>
  <si>
    <t>Carrinho bandeja em aço inoxidável, com rolamentos silenciosos, para transporte de garrafas térmicas e para servir café </t>
  </si>
  <si>
    <t>Coletor para copos (sujo) descartáveis de água (200ml), em PVC </t>
  </si>
  <si>
    <t>Colher para café em aço inoxidável </t>
  </si>
  <si>
    <t>45/unidade</t>
  </si>
  <si>
    <t>Colher para chá em aço inoxidável </t>
  </si>
  <si>
    <t>36/unidade</t>
  </si>
  <si>
    <t>Copo de vidro liso (300 ml) </t>
  </si>
  <si>
    <t>300/unidade</t>
  </si>
  <si>
    <t>Garrafa térmica, na cor preta, sem detalhes e com capacidade para 1,0 L </t>
  </si>
  <si>
    <t>60/unidade</t>
  </si>
  <si>
    <t>Garrafa térmica, na cor preta, sem detalhes e com capacidade para 1,8 L </t>
  </si>
  <si>
    <t>Jarra para água em aço inoxidável 1,8 L</t>
  </si>
  <si>
    <t>6/unidade</t>
  </si>
  <si>
    <t>Suporte para copos descartáveis em acrílico com base em ABS e sistema para liberação de 01 copo por acionamento (alavanca) para 80 copos (200ml). </t>
  </si>
  <si>
    <t>18/unidade</t>
  </si>
  <si>
    <t>Suporte em aço inoxidável para copo de vidro com 8 cm de diâmetro </t>
  </si>
  <si>
    <t>Lata para mantimentos de 05L </t>
  </si>
  <si>
    <t>Lata para mantimentos de 03L </t>
  </si>
  <si>
    <t xml:space="preserve">Xícara para chá com pires em porcelana </t>
  </si>
  <si>
    <t>5/ duzia</t>
  </si>
  <si>
    <t>Xícara de café com pires em porcelana</t>
  </si>
  <si>
    <t>15/ duzia</t>
  </si>
  <si>
    <t>Forro de mesa 1,50x1,50 </t>
  </si>
  <si>
    <t xml:space="preserve">Valor total utensílios </t>
  </si>
  <si>
    <t>VALOR MENSAL DEPRECIADO (60 MESES)</t>
  </si>
  <si>
    <t xml:space="preserve"> Valor  Por Funcionário (7)</t>
  </si>
  <si>
    <t>DISPONIBILIZAÇÃO DE EQUIPAMENTOS</t>
  </si>
  <si>
    <t>Cafeteira elétrica industrial em aço inoxidável, capacidade mínima 15L </t>
  </si>
  <si>
    <t>4/unidade</t>
  </si>
  <si>
    <t>Máquina para bebidas quentes, com insumos compatíveis com a máquina, que deverão ser de primeira qualidade, com a rigorosa observância dos prazos de validade, para café, café expresso,café com leite, cappuccino, chá, leite caramelizado e chocolate para 1.400 doses mensais, por máquina. </t>
  </si>
  <si>
    <t>1/unidade</t>
  </si>
  <si>
    <t xml:space="preserve">Ponto Biometrico </t>
  </si>
  <si>
    <t>1 / unidade</t>
  </si>
  <si>
    <t>Valor total Equipamentos</t>
  </si>
  <si>
    <t>Valor total dos Equipamentos (7)</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</si>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</sst>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8" formatCode="&quot;R$&quot;\ #,##0.00;[Red]\-&quot;R$&quot;\ #,##0.00"/>
    <numFmt numFmtId="164" formatCode="[$R$ -416]#,##0.00"/>
    <numFmt numFmtId="165" formatCode="&quot;R$ &quot;#,##0.00_);[Red]&quot;(R$ &quot;#,##0.00\)"/>
    <numFmt numFmtId="166" formatCode="_(&quot;R$ &quot;* #,##0.00_);_(&quot;R$ &quot;* \(#,##0.00\);_(&quot;R$ &quot;* \-??_);_(@_)"/>
    <numFmt numFmtId="167" formatCode="_-* #,##0.00_-;\-* #,##0.00_-;_-* \-??_-;_-@"/>
    <numFmt numFmtId="168" formatCode="_-* #,##0.00_-;\-* #,##0.00_-;_-* &quot;-&quot;??_-;_-@"/>
    <numFmt numFmtId="169" formatCode="_(&quot;R$ &quot;* #,##0.00_);_(&quot;R$ &quot;* \(#,##0.00\);_(&quot;R$ &quot;* &quot;-&quot;??_);_(@_)"/>
    <numFmt numFmtId="170" formatCode="&quot;R$&quot;\ #,##0.00"/>
    <numFmt numFmtId="171" formatCode="_-&quot;R$&quot;\ * #,##0.00_-;\-&quot;R$&quot;\ * #,##0.00_-;_-&quot;R$&quot;\ * &quot;-&quot;??_-;_-@"/>
    <numFmt numFmtId="172" formatCode="0.000"/>
    <numFmt numFmtId="173" formatCode="0.0000"/>
    <numFmt numFmtId="174" formatCode="&quot;R$&quot;#,##0.00"/>
    <numFmt numFmtId="175" formatCode="_-[$R$-416]\ * #,##0.00_-;\-[$R$-416]\ * #,##0.00_-;_-[$R$-416]\ * &quot;-&quot;??_-;_-@_-"/>
  </numFmts>
  <fonts count="59" x14ac:knownFonts="1">
    <font>
      <sz val="10"/>
      <color rgb="FF000000"/>
      <name val="Arial"/>
      <scheme val="minor"/>
    </font>
    <font>
      <sz val="11"/>
      <color theme="1"/>
      <name val="Arial"/>
      <family val="2"/>
      <scheme val="minor"/>
    </font>
    <font>
      <b/>
      <sz val="11"/>
      <color theme="1"/>
      <name val="Calibri"/>
    </font>
    <font>
      <sz val="10"/>
      <name val="Arial"/>
    </font>
    <font>
      <sz val="11"/>
      <color theme="1"/>
      <name val="Calibri"/>
    </font>
    <font>
      <sz val="11"/>
      <color rgb="FFFF0000"/>
      <name val="Calibri"/>
    </font>
    <font>
      <b/>
      <sz val="10"/>
      <color theme="1"/>
      <name val="Calibri"/>
    </font>
    <font>
      <sz val="10"/>
      <color theme="1"/>
      <name val="Arial"/>
    </font>
    <font>
      <sz val="10"/>
      <color theme="1"/>
      <name val="Calibri"/>
    </font>
    <font>
      <b/>
      <sz val="10"/>
      <color rgb="FFFF0000"/>
      <name val="Calibri"/>
    </font>
    <font>
      <sz val="10"/>
      <color rgb="FFFF0000"/>
      <name val="Calibri"/>
    </font>
    <font>
      <b/>
      <sz val="10"/>
      <color theme="1"/>
      <name val="Arial"/>
    </font>
    <font>
      <b/>
      <sz val="10"/>
      <color rgb="FFFFFFFF"/>
      <name val="Calibri"/>
    </font>
    <font>
      <b/>
      <i/>
      <sz val="9"/>
      <color rgb="FF000000"/>
      <name val="Calibri"/>
    </font>
    <font>
      <b/>
      <i/>
      <sz val="9"/>
      <color rgb="FFFF0000"/>
      <name val="Calibri"/>
    </font>
    <font>
      <b/>
      <sz val="10"/>
      <color rgb="FF1F3864"/>
      <name val="Calibri"/>
    </font>
    <font>
      <sz val="10"/>
      <color rgb="FF1F3864"/>
      <name val="Calibri"/>
    </font>
    <font>
      <b/>
      <sz val="11"/>
      <color theme="0"/>
      <name val="Cambria"/>
    </font>
    <font>
      <sz val="11"/>
      <color theme="1"/>
      <name val="Cambria"/>
    </font>
    <font>
      <sz val="11"/>
      <color rgb="FFFFFF00"/>
      <name val="Cambria"/>
    </font>
    <font>
      <b/>
      <sz val="11"/>
      <color theme="1"/>
      <name val="Cambria"/>
    </font>
    <font>
      <b/>
      <u/>
      <sz val="11"/>
      <color theme="1"/>
      <name val="Cambria"/>
    </font>
    <font>
      <b/>
      <sz val="11"/>
      <color rgb="FF000000"/>
      <name val="Calibri"/>
    </font>
    <font>
      <b/>
      <sz val="10"/>
      <color rgb="FF000000"/>
      <name val="Calibri"/>
    </font>
    <font>
      <b/>
      <sz val="11"/>
      <color rgb="FF2F5496"/>
      <name val="Calibri"/>
    </font>
    <font>
      <sz val="10"/>
      <color rgb="FF2F5496"/>
      <name val="Arial"/>
    </font>
    <font>
      <sz val="10"/>
      <color theme="1"/>
      <name val="Cambria"/>
    </font>
    <font>
      <b/>
      <sz val="10"/>
      <color theme="1"/>
      <name val="Cambria"/>
    </font>
    <font>
      <sz val="10"/>
      <color rgb="FFFF0000"/>
      <name val="Cambria"/>
    </font>
    <font>
      <b/>
      <sz val="10"/>
      <color theme="0"/>
      <name val="Calibri"/>
    </font>
    <font>
      <sz val="10"/>
      <color rgb="FF00B050"/>
      <name val="Calibri"/>
    </font>
    <font>
      <i/>
      <sz val="9"/>
      <color rgb="FF000000"/>
      <name val="Calibri"/>
    </font>
    <font>
      <i/>
      <u/>
      <sz val="9"/>
      <color rgb="FF000000"/>
      <name val="Calibri"/>
    </font>
    <font>
      <i/>
      <sz val="9"/>
      <color rgb="FFFF0000"/>
      <name val="Calibri"/>
    </font>
    <font>
      <sz val="10"/>
      <color rgb="FF000000"/>
      <name val="Arial"/>
      <scheme val="minor"/>
    </font>
    <font>
      <b/>
      <sz val="15"/>
      <color theme="3"/>
      <name val="Arial"/>
      <family val="2"/>
      <scheme val="minor"/>
    </font>
    <font>
      <b/>
      <sz val="13"/>
      <color theme="3"/>
      <name val="Arial"/>
      <family val="2"/>
      <scheme val="minor"/>
    </font>
    <font>
      <sz val="11"/>
      <color rgb="FF006100"/>
      <name val="Arial"/>
      <family val="2"/>
      <scheme val="minor"/>
    </font>
    <font>
      <sz val="11"/>
      <color rgb="FF9C5700"/>
      <name val="Arial"/>
      <family val="2"/>
      <scheme val="minor"/>
    </font>
    <font>
      <sz val="11"/>
      <color rgb="FF3F3F76"/>
      <name val="Arial"/>
      <family val="2"/>
      <scheme val="minor"/>
    </font>
    <font>
      <b/>
      <sz val="11"/>
      <color rgb="FFFA7D00"/>
      <name val="Arial"/>
      <family val="2"/>
      <scheme val="minor"/>
    </font>
    <font>
      <b/>
      <sz val="11"/>
      <color theme="0"/>
      <name val="Arial"/>
      <family val="2"/>
      <scheme val="minor"/>
    </font>
    <font>
      <sz val="11"/>
      <color rgb="FFFF0000"/>
      <name val="Arial"/>
      <family val="2"/>
      <scheme val="minor"/>
    </font>
    <font>
      <b/>
      <sz val="11"/>
      <color theme="1"/>
      <name val="Arial"/>
      <family val="2"/>
      <scheme val="minor"/>
    </font>
    <font>
      <b/>
      <sz val="15"/>
      <color theme="3"/>
      <name val="Calibri"/>
      <family val="2"/>
    </font>
    <font>
      <sz val="10"/>
      <color rgb="FF000000"/>
      <name val="Calibri"/>
      <family val="2"/>
    </font>
    <font>
      <b/>
      <sz val="13"/>
      <color theme="3"/>
      <name val="Calibri"/>
      <family val="2"/>
    </font>
    <font>
      <sz val="11"/>
      <color rgb="FF3F3F76"/>
      <name val="Calibri"/>
      <family val="2"/>
    </font>
    <font>
      <b/>
      <sz val="11"/>
      <color theme="0"/>
      <name val="Calibri"/>
      <family val="2"/>
    </font>
    <font>
      <b/>
      <sz val="7"/>
      <name val="Calibri"/>
      <family val="2"/>
    </font>
    <font>
      <sz val="11"/>
      <color theme="1"/>
      <name val="Calibri"/>
      <family val="2"/>
    </font>
    <font>
      <b/>
      <sz val="11"/>
      <color rgb="FFFA7D00"/>
      <name val="Calibri"/>
      <family val="2"/>
    </font>
    <font>
      <sz val="11"/>
      <name val="Calibri"/>
      <family val="2"/>
    </font>
    <font>
      <sz val="11"/>
      <color rgb="FF006100"/>
      <name val="Calibri"/>
      <family val="2"/>
    </font>
    <font>
      <b/>
      <sz val="11"/>
      <color theme="1"/>
      <name val="Calibri"/>
      <family val="2"/>
    </font>
    <font>
      <b/>
      <sz val="10"/>
      <name val="Calibri"/>
      <family val="2"/>
    </font>
    <font>
      <b/>
      <sz val="11"/>
      <color rgb="FF3F3F3F"/>
      <name val="Calibri"/>
      <family val="2"/>
    </font>
    <font>
      <sz val="10"/>
      <name val="Calibri"/>
      <family val="2"/>
    </font>
    <font>
      <sz val="10"/>
      <name val="Arial"/>
      <family val="2"/>
    </font>
  </fonts>
  <fills count="36">
    <fill>
      <patternFill patternType="none"/>
    </fill>
    <fill>
      <patternFill patternType="gray125"/>
    </fill>
    <fill>
      <patternFill patternType="solid">
        <fgColor rgb="FFFFD965"/>
        <bgColor rgb="FFFFD965"/>
      </patternFill>
    </fill>
    <fill>
      <patternFill patternType="solid">
        <fgColor rgb="FFFFFFFF"/>
        <bgColor rgb="FFFFFFFF"/>
      </patternFill>
    </fill>
    <fill>
      <patternFill patternType="solid">
        <fgColor rgb="FFFFD966"/>
        <bgColor rgb="FFFFD966"/>
      </patternFill>
    </fill>
    <fill>
      <patternFill patternType="solid">
        <fgColor rgb="FFD7E4BD"/>
        <bgColor rgb="FFD7E4BD"/>
      </patternFill>
    </fill>
    <fill>
      <patternFill patternType="solid">
        <fgColor rgb="FFFFFF00"/>
        <bgColor rgb="FFFFFF00"/>
      </patternFill>
    </fill>
    <fill>
      <patternFill patternType="solid">
        <fgColor rgb="FF385623"/>
        <bgColor rgb="FF385623"/>
      </patternFill>
    </fill>
    <fill>
      <patternFill patternType="solid">
        <fgColor rgb="FFC6D9F1"/>
        <bgColor rgb="FFC6D9F1"/>
      </patternFill>
    </fill>
    <fill>
      <patternFill patternType="solid">
        <fgColor rgb="FFDCE6F2"/>
        <bgColor rgb="FFDCE6F2"/>
      </patternFill>
    </fill>
    <fill>
      <patternFill patternType="solid">
        <fgColor theme="0"/>
        <bgColor theme="0"/>
      </patternFill>
    </fill>
    <fill>
      <patternFill patternType="solid">
        <fgColor rgb="FF1E4E79"/>
        <bgColor rgb="FF1E4E79"/>
      </patternFill>
    </fill>
    <fill>
      <patternFill patternType="solid">
        <fgColor rgb="FFD8D8D8"/>
        <bgColor rgb="FFD8D8D8"/>
      </patternFill>
    </fill>
    <fill>
      <patternFill patternType="solid">
        <fgColor rgb="FFBFBFBF"/>
        <bgColor rgb="FFBFBFBF"/>
      </patternFill>
    </fill>
    <fill>
      <patternFill patternType="solid">
        <fgColor rgb="FFFFE598"/>
        <bgColor rgb="FFFFE598"/>
      </patternFill>
    </fill>
    <fill>
      <patternFill patternType="solid">
        <fgColor rgb="FFC0C0C0"/>
        <bgColor rgb="FFC0C0C0"/>
      </patternFill>
    </fill>
    <fill>
      <patternFill patternType="solid">
        <fgColor rgb="FF00B050"/>
        <bgColor rgb="FF00B050"/>
      </patternFill>
    </fill>
    <fill>
      <patternFill patternType="solid">
        <fgColor rgb="FF00B0F0"/>
        <bgColor rgb="FF00B0F0"/>
      </patternFill>
    </fill>
    <fill>
      <patternFill patternType="solid">
        <fgColor theme="4"/>
        <bgColor theme="4"/>
      </patternFill>
    </fill>
    <fill>
      <patternFill patternType="solid">
        <fgColor rgb="FFBDD6EE"/>
        <bgColor rgb="FFBDD6EE"/>
      </patternFill>
    </fill>
    <fill>
      <patternFill patternType="solid">
        <fgColor rgb="FF9CC2E5"/>
        <bgColor rgb="FF9CC2E5"/>
      </patternFill>
    </fill>
    <fill>
      <patternFill patternType="solid">
        <fgColor rgb="FFD6DCE4"/>
        <bgColor rgb="FFD6DCE4"/>
      </patternFill>
    </fill>
    <fill>
      <patternFill patternType="solid">
        <fgColor rgb="FFC6EF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5" tint="0.59999389629810485"/>
        <bgColor indexed="65"/>
      </patternFill>
    </fill>
    <fill>
      <patternFill patternType="solid">
        <fgColor theme="6"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indexed="9"/>
        <bgColor indexed="26"/>
      </patternFill>
    </fill>
    <fill>
      <patternFill patternType="solid">
        <fgColor theme="4" tint="0.79998168889431442"/>
        <bgColor indexed="64"/>
      </patternFill>
    </fill>
  </fills>
  <borders count="71">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style="medium">
        <color rgb="FF000000"/>
      </left>
      <right/>
      <top/>
      <bottom/>
      <diagonal/>
    </border>
    <border>
      <left/>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style="medium">
        <color rgb="FF000000"/>
      </left>
      <right/>
      <top style="thin">
        <color rgb="FF000000"/>
      </top>
      <bottom style="thin">
        <color rgb="FF000000"/>
      </bottom>
      <diagonal/>
    </border>
    <border>
      <left style="medium">
        <color rgb="FF000000"/>
      </left>
      <right/>
      <top/>
      <bottom style="thin">
        <color rgb="FF000000"/>
      </bottom>
      <diagonal/>
    </border>
    <border>
      <left style="medium">
        <color rgb="FF000000"/>
      </left>
      <right/>
      <top style="thin">
        <color rgb="FF000000"/>
      </top>
      <bottom/>
      <diagonal/>
    </border>
    <border>
      <left/>
      <right/>
      <top style="thin">
        <color rgb="FF000000"/>
      </top>
      <bottom/>
      <diagonal/>
    </border>
    <border>
      <left/>
      <right/>
      <top style="thin">
        <color rgb="FF000000"/>
      </top>
      <bottom/>
      <diagonal/>
    </border>
    <border>
      <left style="thin">
        <color rgb="FF000000"/>
      </left>
      <right/>
      <top/>
      <bottom/>
      <diagonal/>
    </border>
    <border>
      <left/>
      <right style="thin">
        <color rgb="FF000000"/>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right style="medium">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style="thin">
        <color rgb="FF000000"/>
      </top>
      <bottom style="thin">
        <color rgb="FF000000"/>
      </bottom>
      <diagonal/>
    </border>
    <border>
      <left/>
      <right/>
      <top style="thin">
        <color rgb="FF000000"/>
      </top>
      <bottom/>
      <diagonal/>
    </border>
    <border>
      <left/>
      <right/>
      <top/>
      <bottom style="thick">
        <color theme="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top style="thin">
        <color rgb="FF7F7F7F"/>
      </top>
      <bottom style="thin">
        <color rgb="FF7F7F7F"/>
      </bottom>
      <diagonal/>
    </border>
    <border>
      <left/>
      <right/>
      <top style="thin">
        <color rgb="FF7F7F7F"/>
      </top>
      <bottom style="thin">
        <color rgb="FF7F7F7F"/>
      </bottom>
      <diagonal/>
    </border>
    <border>
      <left/>
      <right style="thin">
        <color rgb="FF7F7F7F"/>
      </right>
      <top style="thin">
        <color rgb="FF7F7F7F"/>
      </top>
      <bottom style="thin">
        <color rgb="FF7F7F7F"/>
      </bottom>
      <diagonal/>
    </border>
    <border>
      <left style="double">
        <color rgb="FF3F3F3F"/>
      </left>
      <right/>
      <top style="double">
        <color rgb="FF3F3F3F"/>
      </top>
      <bottom style="double">
        <color rgb="FF3F3F3F"/>
      </bottom>
      <diagonal/>
    </border>
    <border>
      <left/>
      <right/>
      <top style="double">
        <color rgb="FF3F3F3F"/>
      </top>
      <bottom style="double">
        <color rgb="FF3F3F3F"/>
      </bottom>
      <diagonal/>
    </border>
    <border>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rgb="FFB2B2B2"/>
      </left>
      <right/>
      <top/>
      <bottom style="double">
        <color rgb="FF3F3F3F"/>
      </bottom>
      <diagonal/>
    </border>
    <border>
      <left/>
      <right/>
      <top/>
      <bottom style="double">
        <color rgb="FF3F3F3F"/>
      </bottom>
      <diagonal/>
    </border>
    <border>
      <left/>
      <right style="thin">
        <color rgb="FFB2B2B2"/>
      </right>
      <top/>
      <bottom style="double">
        <color rgb="FF3F3F3F"/>
      </bottom>
      <diagonal/>
    </border>
    <border>
      <left style="thin">
        <color rgb="FFB2B2B2"/>
      </left>
      <right/>
      <top style="double">
        <color rgb="FF3F3F3F"/>
      </top>
      <bottom style="double">
        <color rgb="FF3F3F3F"/>
      </bottom>
      <diagonal/>
    </border>
    <border>
      <left/>
      <right style="thin">
        <color rgb="FFB2B2B2"/>
      </right>
      <top style="double">
        <color rgb="FF3F3F3F"/>
      </top>
      <bottom style="double">
        <color rgb="FF3F3F3F"/>
      </bottom>
      <diagonal/>
    </border>
    <border>
      <left style="thin">
        <color rgb="FFB2B2B2"/>
      </left>
      <right/>
      <top/>
      <bottom style="thin">
        <color rgb="FFB2B2B2"/>
      </bottom>
      <diagonal/>
    </border>
    <border>
      <left/>
      <right/>
      <top/>
      <bottom style="thin">
        <color rgb="FFB2B2B2"/>
      </bottom>
      <diagonal/>
    </border>
    <border>
      <left/>
      <right style="thin">
        <color rgb="FFB2B2B2"/>
      </right>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thin">
        <color rgb="FFB2B2B2"/>
      </right>
      <top style="thin">
        <color rgb="FFB2B2B2"/>
      </top>
      <bottom style="thin">
        <color rgb="FFB2B2B2"/>
      </bottom>
      <diagonal/>
    </border>
    <border>
      <left/>
      <right/>
      <top style="thin">
        <color rgb="FF7F7F7F"/>
      </top>
      <bottom/>
      <diagonal/>
    </border>
  </borders>
  <cellStyleXfs count="17">
    <xf numFmtId="0" fontId="0" fillId="0" borderId="0"/>
    <xf numFmtId="0" fontId="35" fillId="0" borderId="46" applyNumberFormat="0" applyFill="0" applyAlignment="0" applyProtection="0"/>
    <xf numFmtId="0" fontId="36" fillId="0" borderId="47" applyNumberFormat="0" applyFill="0" applyAlignment="0" applyProtection="0"/>
    <xf numFmtId="0" fontId="37" fillId="22" borderId="0" applyNumberFormat="0" applyBorder="0" applyAlignment="0" applyProtection="0"/>
    <xf numFmtId="0" fontId="38" fillId="23" borderId="0" applyNumberFormat="0" applyBorder="0" applyAlignment="0" applyProtection="0"/>
    <xf numFmtId="0" fontId="39" fillId="24" borderId="48" applyNumberFormat="0" applyAlignment="0" applyProtection="0"/>
    <xf numFmtId="0" fontId="40" fillId="25" borderId="48" applyNumberFormat="0" applyAlignment="0" applyProtection="0"/>
    <xf numFmtId="0" fontId="41" fillId="26" borderId="49" applyNumberFormat="0" applyAlignment="0" applyProtection="0"/>
    <xf numFmtId="0" fontId="42" fillId="0" borderId="0" applyNumberFormat="0" applyFill="0" applyBorder="0" applyAlignment="0" applyProtection="0"/>
    <xf numFmtId="0" fontId="34" fillId="27" borderId="50" applyNumberFormat="0" applyFont="0" applyAlignment="0" applyProtection="0"/>
    <xf numFmtId="0" fontId="43" fillId="0" borderId="51" applyNumberFormat="0" applyFill="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cellStyleXfs>
  <cellXfs count="407">
    <xf numFmtId="0" fontId="0" fillId="0" borderId="0" xfId="0"/>
    <xf numFmtId="0" fontId="4" fillId="0" borderId="0" xfId="0" applyFont="1" applyAlignment="1">
      <alignment vertical="center"/>
    </xf>
    <xf numFmtId="0" fontId="2" fillId="2" borderId="2" xfId="0" applyFont="1" applyFill="1" applyBorder="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vertical="center" wrapText="1"/>
    </xf>
    <xf numFmtId="0" fontId="4" fillId="0" borderId="2" xfId="0" applyFont="1" applyBorder="1" applyAlignment="1">
      <alignment horizontal="center" vertical="center" wrapText="1"/>
    </xf>
    <xf numFmtId="164" fontId="4" fillId="0" borderId="2" xfId="0" applyNumberFormat="1" applyFont="1" applyBorder="1" applyAlignment="1">
      <alignment horizontal="center"/>
    </xf>
    <xf numFmtId="164" fontId="4" fillId="0" borderId="2" xfId="0" applyNumberFormat="1" applyFont="1" applyBorder="1" applyAlignment="1">
      <alignment horizontal="center" vertical="center"/>
    </xf>
    <xf numFmtId="164" fontId="4" fillId="3" borderId="2" xfId="0" applyNumberFormat="1" applyFont="1" applyFill="1" applyBorder="1" applyAlignment="1">
      <alignment horizontal="center" vertical="center"/>
    </xf>
    <xf numFmtId="0" fontId="4" fillId="0" borderId="2" xfId="0" applyFont="1" applyBorder="1" applyAlignment="1">
      <alignment vertical="center"/>
    </xf>
    <xf numFmtId="0" fontId="4" fillId="0" borderId="3" xfId="0" applyFont="1" applyBorder="1" applyAlignment="1">
      <alignment horizontal="center" vertical="center"/>
    </xf>
    <xf numFmtId="164" fontId="2" fillId="4" borderId="2" xfId="0" applyNumberFormat="1" applyFont="1" applyFill="1" applyBorder="1" applyAlignment="1">
      <alignment horizontal="center" vertical="center"/>
    </xf>
    <xf numFmtId="0" fontId="2" fillId="0" borderId="0" xfId="0" applyFont="1" applyAlignment="1">
      <alignment vertical="center"/>
    </xf>
    <xf numFmtId="0" fontId="5" fillId="0" borderId="0" xfId="0" applyFont="1" applyAlignment="1">
      <alignment vertical="center"/>
    </xf>
    <xf numFmtId="0" fontId="6" fillId="0" borderId="0" xfId="0" applyFont="1" applyAlignment="1">
      <alignment horizontal="center" vertical="center"/>
    </xf>
    <xf numFmtId="0" fontId="7" fillId="0" borderId="0" xfId="0" applyFont="1"/>
    <xf numFmtId="0" fontId="8" fillId="0" borderId="0" xfId="0" applyFont="1"/>
    <xf numFmtId="0" fontId="8" fillId="0" borderId="0" xfId="0" applyFont="1" applyAlignment="1">
      <alignment horizontal="center"/>
    </xf>
    <xf numFmtId="0" fontId="6" fillId="0" borderId="0" xfId="0" applyFont="1" applyAlignment="1">
      <alignment horizontal="center"/>
    </xf>
    <xf numFmtId="0" fontId="8" fillId="0" borderId="0" xfId="0" applyFont="1" applyAlignment="1">
      <alignment horizontal="left"/>
    </xf>
    <xf numFmtId="0" fontId="8" fillId="0" borderId="2" xfId="0" applyFont="1" applyBorder="1" applyAlignment="1">
      <alignment horizontal="center"/>
    </xf>
    <xf numFmtId="0" fontId="11" fillId="0" borderId="0" xfId="0" applyFont="1"/>
    <xf numFmtId="166" fontId="7" fillId="0" borderId="0" xfId="0" applyNumberFormat="1" applyFont="1"/>
    <xf numFmtId="0" fontId="6" fillId="8" borderId="2" xfId="0" applyFont="1" applyFill="1" applyBorder="1" applyAlignment="1">
      <alignment horizontal="center"/>
    </xf>
    <xf numFmtId="0" fontId="6" fillId="0" borderId="2" xfId="0" applyFont="1" applyBorder="1" applyAlignment="1">
      <alignment horizontal="center"/>
    </xf>
    <xf numFmtId="0" fontId="8" fillId="0" borderId="2" xfId="0" applyFont="1" applyBorder="1"/>
    <xf numFmtId="166" fontId="8" fillId="0" borderId="2" xfId="0" applyNumberFormat="1" applyFont="1" applyBorder="1"/>
    <xf numFmtId="10" fontId="8" fillId="0" borderId="2" xfId="0" applyNumberFormat="1" applyFont="1" applyBorder="1" applyAlignment="1">
      <alignment horizontal="center"/>
    </xf>
    <xf numFmtId="166" fontId="6" fillId="0" borderId="2" xfId="0" applyNumberFormat="1" applyFont="1" applyBorder="1"/>
    <xf numFmtId="10" fontId="6" fillId="0" borderId="2" xfId="0" applyNumberFormat="1" applyFont="1" applyBorder="1" applyAlignment="1">
      <alignment horizontal="center"/>
    </xf>
    <xf numFmtId="0" fontId="6" fillId="0" borderId="0" xfId="0" applyFont="1"/>
    <xf numFmtId="2" fontId="6" fillId="0" borderId="0" xfId="0" applyNumberFormat="1" applyFont="1"/>
    <xf numFmtId="10" fontId="7" fillId="0" borderId="0" xfId="0" applyNumberFormat="1" applyFont="1"/>
    <xf numFmtId="9" fontId="8" fillId="0" borderId="0" xfId="0" applyNumberFormat="1" applyFont="1"/>
    <xf numFmtId="10" fontId="6" fillId="8" borderId="2" xfId="0" applyNumberFormat="1" applyFont="1" applyFill="1" applyBorder="1" applyAlignment="1">
      <alignment horizontal="center"/>
    </xf>
    <xf numFmtId="167" fontId="8" fillId="0" borderId="2" xfId="0" applyNumberFormat="1" applyFont="1" applyBorder="1" applyAlignment="1">
      <alignment horizontal="center"/>
    </xf>
    <xf numFmtId="167" fontId="8" fillId="3" borderId="2" xfId="0" applyNumberFormat="1" applyFont="1" applyFill="1" applyBorder="1" applyAlignment="1">
      <alignment horizontal="center"/>
    </xf>
    <xf numFmtId="0" fontId="14" fillId="0" borderId="0" xfId="0" applyFont="1" applyAlignment="1">
      <alignment horizontal="left" vertical="center"/>
    </xf>
    <xf numFmtId="9" fontId="7" fillId="0" borderId="0" xfId="0" applyNumberFormat="1" applyFont="1"/>
    <xf numFmtId="0" fontId="6" fillId="0" borderId="6" xfId="0" applyFont="1" applyBorder="1" applyAlignment="1">
      <alignment horizontal="center"/>
    </xf>
    <xf numFmtId="2" fontId="6" fillId="0" borderId="6" xfId="0" applyNumberFormat="1" applyFont="1" applyBorder="1"/>
    <xf numFmtId="10" fontId="8" fillId="3" borderId="2" xfId="0" applyNumberFormat="1" applyFont="1" applyFill="1" applyBorder="1" applyAlignment="1">
      <alignment horizontal="center"/>
    </xf>
    <xf numFmtId="167" fontId="8" fillId="0" borderId="0" xfId="0" applyNumberFormat="1" applyFont="1"/>
    <xf numFmtId="0" fontId="6" fillId="9" borderId="2" xfId="0" applyFont="1" applyFill="1" applyBorder="1" applyAlignment="1">
      <alignment horizontal="center"/>
    </xf>
    <xf numFmtId="10" fontId="8" fillId="0" borderId="0" xfId="0" applyNumberFormat="1" applyFont="1"/>
    <xf numFmtId="2" fontId="8" fillId="0" borderId="0" xfId="0" applyNumberFormat="1" applyFont="1"/>
    <xf numFmtId="168" fontId="8" fillId="0" borderId="0" xfId="0" applyNumberFormat="1" applyFont="1"/>
    <xf numFmtId="10" fontId="8" fillId="0" borderId="2" xfId="0" applyNumberFormat="1" applyFont="1" applyBorder="1"/>
    <xf numFmtId="10" fontId="6" fillId="0" borderId="2" xfId="0" applyNumberFormat="1" applyFont="1" applyBorder="1"/>
    <xf numFmtId="0" fontId="15" fillId="0" borderId="10" xfId="0" applyFont="1" applyBorder="1" applyAlignment="1">
      <alignment horizontal="center"/>
    </xf>
    <xf numFmtId="10" fontId="15" fillId="0" borderId="6" xfId="0" applyNumberFormat="1" applyFont="1" applyBorder="1"/>
    <xf numFmtId="2" fontId="15" fillId="0" borderId="11" xfId="0" applyNumberFormat="1" applyFont="1" applyBorder="1"/>
    <xf numFmtId="0" fontId="15" fillId="0" borderId="25" xfId="0" applyFont="1" applyBorder="1" applyAlignment="1">
      <alignment horizontal="center"/>
    </xf>
    <xf numFmtId="0" fontId="15" fillId="0" borderId="0" xfId="0" applyFont="1" applyAlignment="1">
      <alignment horizontal="left"/>
    </xf>
    <xf numFmtId="10" fontId="15" fillId="0" borderId="0" xfId="0" applyNumberFormat="1" applyFont="1"/>
    <xf numFmtId="2" fontId="15" fillId="0" borderId="26" xfId="0" applyNumberFormat="1" applyFont="1" applyBorder="1"/>
    <xf numFmtId="0" fontId="16" fillId="0" borderId="25" xfId="0" applyFont="1" applyBorder="1"/>
    <xf numFmtId="0" fontId="15" fillId="0" borderId="13" xfId="0" applyFont="1" applyBorder="1" applyAlignment="1">
      <alignment horizontal="center"/>
    </xf>
    <xf numFmtId="10" fontId="15" fillId="0" borderId="1" xfId="0" applyNumberFormat="1" applyFont="1" applyBorder="1"/>
    <xf numFmtId="2" fontId="15" fillId="0" borderId="14" xfId="0" applyNumberFormat="1" applyFont="1" applyBorder="1"/>
    <xf numFmtId="166" fontId="6" fillId="0" borderId="0" xfId="0" applyNumberFormat="1" applyFont="1"/>
    <xf numFmtId="166" fontId="8" fillId="6" borderId="2" xfId="0" applyNumberFormat="1" applyFont="1" applyFill="1" applyBorder="1"/>
    <xf numFmtId="0" fontId="18" fillId="0" borderId="0" xfId="0" applyFont="1" applyAlignment="1">
      <alignment vertical="center"/>
    </xf>
    <xf numFmtId="0" fontId="17" fillId="11" borderId="2" xfId="0" applyFont="1" applyFill="1" applyBorder="1" applyAlignment="1">
      <alignment horizontal="center" vertical="center"/>
    </xf>
    <xf numFmtId="0" fontId="19" fillId="0" borderId="0" xfId="0" applyFont="1" applyAlignment="1">
      <alignment horizontal="center" vertical="center"/>
    </xf>
    <xf numFmtId="0" fontId="18" fillId="0" borderId="2" xfId="0" applyFont="1" applyBorder="1" applyAlignment="1">
      <alignment horizontal="center" vertical="center"/>
    </xf>
    <xf numFmtId="0" fontId="18" fillId="0" borderId="2" xfId="0" applyFont="1" applyBorder="1" applyAlignment="1">
      <alignment horizontal="center" vertical="center" wrapText="1"/>
    </xf>
    <xf numFmtId="8" fontId="18" fillId="0" borderId="2" xfId="0" applyNumberFormat="1" applyFont="1" applyBorder="1" applyAlignment="1">
      <alignment horizontal="center" vertical="center"/>
    </xf>
    <xf numFmtId="8" fontId="18" fillId="0" borderId="2" xfId="0" applyNumberFormat="1" applyFont="1" applyBorder="1" applyAlignment="1">
      <alignment horizontal="right" vertical="center"/>
    </xf>
    <xf numFmtId="169" fontId="19" fillId="0" borderId="0" xfId="0" applyNumberFormat="1" applyFont="1" applyAlignment="1">
      <alignment horizontal="center" vertical="center"/>
    </xf>
    <xf numFmtId="0" fontId="20" fillId="12" borderId="2" xfId="0" applyFont="1" applyFill="1" applyBorder="1" applyAlignment="1">
      <alignment horizontal="center" vertical="center"/>
    </xf>
    <xf numFmtId="8" fontId="20" fillId="12" borderId="2" xfId="0" applyNumberFormat="1" applyFont="1" applyFill="1" applyBorder="1" applyAlignment="1">
      <alignment vertical="center"/>
    </xf>
    <xf numFmtId="168" fontId="19" fillId="0" borderId="0" xfId="0" applyNumberFormat="1" applyFont="1" applyAlignment="1">
      <alignment vertical="center"/>
    </xf>
    <xf numFmtId="0" fontId="18" fillId="0" borderId="2" xfId="0" applyFont="1" applyBorder="1" applyAlignment="1">
      <alignment vertical="center"/>
    </xf>
    <xf numFmtId="8" fontId="21" fillId="6" borderId="2" xfId="0" applyNumberFormat="1" applyFont="1" applyFill="1" applyBorder="1" applyAlignment="1">
      <alignment vertical="center"/>
    </xf>
    <xf numFmtId="0" fontId="20" fillId="0" borderId="2" xfId="0" applyFont="1" applyBorder="1" applyAlignment="1">
      <alignment horizontal="center" vertical="center" wrapText="1"/>
    </xf>
    <xf numFmtId="0" fontId="8" fillId="10" borderId="27" xfId="0" applyFont="1" applyFill="1" applyBorder="1" applyAlignment="1">
      <alignment horizontal="center" vertical="center"/>
    </xf>
    <xf numFmtId="0" fontId="8" fillId="10" borderId="27" xfId="0" applyFont="1" applyFill="1" applyBorder="1" applyAlignment="1">
      <alignment horizontal="left" vertical="center"/>
    </xf>
    <xf numFmtId="0" fontId="8" fillId="10" borderId="27" xfId="0" applyFont="1" applyFill="1" applyBorder="1" applyAlignment="1">
      <alignment vertical="center"/>
    </xf>
    <xf numFmtId="0" fontId="7" fillId="0" borderId="0" xfId="0" applyFont="1" applyAlignment="1">
      <alignment vertical="center"/>
    </xf>
    <xf numFmtId="0" fontId="2" fillId="14" borderId="2" xfId="0" applyFont="1" applyFill="1" applyBorder="1" applyAlignment="1">
      <alignment horizontal="center" vertical="center" wrapText="1"/>
    </xf>
    <xf numFmtId="0" fontId="7" fillId="0" borderId="0" xfId="0" applyFont="1" applyAlignment="1">
      <alignment horizontal="center" vertical="center" wrapText="1"/>
    </xf>
    <xf numFmtId="8" fontId="8" fillId="0" borderId="2" xfId="0" applyNumberFormat="1" applyFont="1" applyBorder="1" applyAlignment="1">
      <alignment horizontal="center" vertical="center"/>
    </xf>
    <xf numFmtId="0" fontId="8" fillId="0" borderId="2" xfId="0" applyFont="1" applyBorder="1" applyAlignment="1">
      <alignment horizontal="center" vertical="center"/>
    </xf>
    <xf numFmtId="8" fontId="2" fillId="13" borderId="2" xfId="0" applyNumberFormat="1" applyFont="1" applyFill="1" applyBorder="1" applyAlignment="1">
      <alignment horizontal="center" vertical="center"/>
    </xf>
    <xf numFmtId="8" fontId="2" fillId="14" borderId="2" xfId="0" applyNumberFormat="1" applyFont="1" applyFill="1" applyBorder="1" applyAlignment="1">
      <alignment horizontal="center" vertical="center" wrapText="1"/>
    </xf>
    <xf numFmtId="0" fontId="8" fillId="0" borderId="2" xfId="0" applyFont="1" applyBorder="1" applyAlignment="1">
      <alignment horizontal="left" vertical="center"/>
    </xf>
    <xf numFmtId="170" fontId="8" fillId="0" borderId="2" xfId="0" applyNumberFormat="1" applyFont="1" applyBorder="1" applyAlignment="1">
      <alignment horizontal="center" vertical="center"/>
    </xf>
    <xf numFmtId="8" fontId="2" fillId="10" borderId="2" xfId="0" applyNumberFormat="1" applyFont="1" applyFill="1" applyBorder="1" applyAlignment="1">
      <alignment horizontal="center" vertical="center"/>
    </xf>
    <xf numFmtId="8" fontId="7" fillId="0" borderId="0" xfId="0" applyNumberFormat="1" applyFont="1" applyAlignment="1">
      <alignment vertical="center"/>
    </xf>
    <xf numFmtId="8" fontId="8" fillId="0" borderId="0" xfId="0" applyNumberFormat="1" applyFont="1" applyAlignment="1">
      <alignment horizontal="center" vertical="center"/>
    </xf>
    <xf numFmtId="170" fontId="8" fillId="0" borderId="0" xfId="0" applyNumberFormat="1" applyFont="1" applyAlignment="1">
      <alignment horizontal="center" vertical="center"/>
    </xf>
    <xf numFmtId="8" fontId="2" fillId="0" borderId="0" xfId="0" applyNumberFormat="1" applyFont="1" applyAlignment="1">
      <alignment horizontal="center" vertical="center"/>
    </xf>
    <xf numFmtId="0" fontId="2" fillId="10" borderId="28" xfId="0" applyFont="1" applyFill="1" applyBorder="1" applyAlignment="1">
      <alignment vertical="center"/>
    </xf>
    <xf numFmtId="0" fontId="2" fillId="10" borderId="29" xfId="0" applyFont="1" applyFill="1" applyBorder="1" applyAlignment="1">
      <alignment vertical="center"/>
    </xf>
    <xf numFmtId="0" fontId="2" fillId="10" borderId="30" xfId="0" applyFont="1" applyFill="1" applyBorder="1" applyAlignment="1">
      <alignment vertical="center"/>
    </xf>
    <xf numFmtId="0" fontId="8" fillId="0" borderId="0" xfId="0" applyFont="1" applyAlignment="1">
      <alignment vertical="center"/>
    </xf>
    <xf numFmtId="0" fontId="8" fillId="0" borderId="0" xfId="0" applyFont="1" applyAlignment="1">
      <alignment horizontal="left" vertical="center"/>
    </xf>
    <xf numFmtId="0" fontId="7" fillId="0" borderId="0" xfId="0" applyFont="1" applyAlignment="1">
      <alignment horizontal="left" vertical="center"/>
    </xf>
    <xf numFmtId="0" fontId="4" fillId="0" borderId="0" xfId="0" applyFont="1"/>
    <xf numFmtId="0" fontId="2" fillId="14" borderId="28" xfId="0" applyFont="1" applyFill="1" applyBorder="1" applyAlignment="1">
      <alignment horizontal="center" vertical="center" wrapText="1"/>
    </xf>
    <xf numFmtId="0" fontId="6" fillId="0" borderId="2" xfId="0" applyFont="1" applyBorder="1" applyAlignment="1">
      <alignment horizontal="left" vertical="center" wrapText="1"/>
    </xf>
    <xf numFmtId="166" fontId="4" fillId="0" borderId="2" xfId="0" applyNumberFormat="1" applyFont="1" applyBorder="1" applyAlignment="1">
      <alignment vertical="center"/>
    </xf>
    <xf numFmtId="0" fontId="23" fillId="0" borderId="2" xfId="0" applyFont="1" applyBorder="1" applyAlignment="1">
      <alignment horizontal="left" vertical="center" wrapText="1"/>
    </xf>
    <xf numFmtId="171" fontId="2" fillId="14" borderId="31" xfId="0" applyNumberFormat="1" applyFont="1" applyFill="1" applyBorder="1"/>
    <xf numFmtId="0" fontId="24" fillId="0" borderId="6" xfId="0" applyFont="1" applyBorder="1" applyAlignment="1">
      <alignment horizontal="center"/>
    </xf>
    <xf numFmtId="171" fontId="24" fillId="0" borderId="6" xfId="0" applyNumberFormat="1" applyFont="1" applyBorder="1"/>
    <xf numFmtId="0" fontId="25" fillId="0" borderId="0" xfId="0" applyFont="1"/>
    <xf numFmtId="0" fontId="23" fillId="3" borderId="2" xfId="0" applyFont="1" applyFill="1" applyBorder="1" applyAlignment="1">
      <alignment horizontal="left" vertical="center" wrapText="1"/>
    </xf>
    <xf numFmtId="0" fontId="4" fillId="3" borderId="3"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wrapText="1"/>
    </xf>
    <xf numFmtId="0" fontId="7" fillId="0" borderId="2" xfId="0" applyFont="1" applyBorder="1"/>
    <xf numFmtId="171" fontId="2" fillId="14" borderId="2" xfId="0" applyNumberFormat="1" applyFont="1" applyFill="1" applyBorder="1"/>
    <xf numFmtId="0" fontId="26" fillId="0" borderId="0" xfId="0" applyFont="1"/>
    <xf numFmtId="0" fontId="26" fillId="0" borderId="39" xfId="0" applyFont="1" applyBorder="1" applyAlignment="1">
      <alignment horizontal="center" vertical="center" wrapText="1"/>
    </xf>
    <xf numFmtId="0" fontId="26" fillId="0" borderId="40" xfId="0" applyFont="1" applyBorder="1" applyAlignment="1">
      <alignment horizontal="center" vertical="center" wrapText="1"/>
    </xf>
    <xf numFmtId="169" fontId="26" fillId="0" borderId="40" xfId="0" applyNumberFormat="1" applyFont="1" applyBorder="1" applyAlignment="1">
      <alignment vertical="center" wrapText="1"/>
    </xf>
    <xf numFmtId="171" fontId="26" fillId="0" borderId="40" xfId="0" applyNumberFormat="1" applyFont="1" applyBorder="1" applyAlignment="1">
      <alignment vertical="center" wrapText="1"/>
    </xf>
    <xf numFmtId="0" fontId="27" fillId="0" borderId="2" xfId="0" applyFont="1" applyBorder="1" applyAlignment="1">
      <alignment horizontal="center" vertical="center"/>
    </xf>
    <xf numFmtId="171" fontId="26" fillId="16" borderId="38" xfId="0" applyNumberFormat="1" applyFont="1" applyFill="1" applyBorder="1" applyAlignment="1">
      <alignment vertical="center" wrapText="1"/>
    </xf>
    <xf numFmtId="170" fontId="28" fillId="0" borderId="0" xfId="0" applyNumberFormat="1" applyFont="1" applyAlignment="1">
      <alignment horizontal="center" vertical="center"/>
    </xf>
    <xf numFmtId="0" fontId="2" fillId="0" borderId="38" xfId="0" applyFont="1" applyBorder="1" applyAlignment="1">
      <alignment horizontal="center" vertical="center" wrapText="1"/>
    </xf>
    <xf numFmtId="10" fontId="7" fillId="0" borderId="38" xfId="0" applyNumberFormat="1" applyFont="1" applyBorder="1"/>
    <xf numFmtId="0" fontId="7" fillId="0" borderId="38" xfId="0" applyFont="1" applyBorder="1" applyAlignment="1">
      <alignment horizontal="center"/>
    </xf>
    <xf numFmtId="0" fontId="7" fillId="0" borderId="15" xfId="0" applyFont="1" applyBorder="1" applyAlignment="1">
      <alignment horizontal="center"/>
    </xf>
    <xf numFmtId="0" fontId="7" fillId="0" borderId="15" xfId="0" applyFont="1" applyBorder="1" applyAlignment="1">
      <alignment wrapText="1"/>
    </xf>
    <xf numFmtId="0" fontId="7" fillId="0" borderId="15" xfId="0" applyFont="1" applyBorder="1" applyAlignment="1">
      <alignment horizontal="center" vertical="center"/>
    </xf>
    <xf numFmtId="0" fontId="7" fillId="0" borderId="15" xfId="0" applyFont="1" applyBorder="1"/>
    <xf numFmtId="166" fontId="7" fillId="6" borderId="32" xfId="0" applyNumberFormat="1" applyFont="1" applyFill="1" applyBorder="1"/>
    <xf numFmtId="166" fontId="7" fillId="0" borderId="15" xfId="0" applyNumberFormat="1" applyFont="1" applyBorder="1"/>
    <xf numFmtId="171" fontId="7" fillId="0" borderId="15" xfId="0" applyNumberFormat="1" applyFont="1" applyBorder="1"/>
    <xf numFmtId="3" fontId="7" fillId="0" borderId="15" xfId="0" applyNumberFormat="1" applyFont="1" applyBorder="1"/>
    <xf numFmtId="0" fontId="7" fillId="0" borderId="15" xfId="0" applyFont="1" applyBorder="1" applyAlignment="1">
      <alignment horizontal="center" vertical="center" wrapText="1"/>
    </xf>
    <xf numFmtId="171" fontId="2" fillId="6" borderId="32" xfId="0" applyNumberFormat="1" applyFont="1" applyFill="1" applyBorder="1"/>
    <xf numFmtId="171" fontId="2" fillId="0" borderId="15" xfId="0" applyNumberFormat="1" applyFont="1" applyBorder="1"/>
    <xf numFmtId="0" fontId="7" fillId="0" borderId="13" xfId="0" applyFont="1" applyBorder="1" applyAlignment="1">
      <alignment horizontal="center"/>
    </xf>
    <xf numFmtId="0" fontId="7" fillId="0" borderId="2" xfId="0" applyFont="1" applyBorder="1" applyAlignment="1">
      <alignment wrapText="1"/>
    </xf>
    <xf numFmtId="0" fontId="7" fillId="0" borderId="2" xfId="0" applyFont="1" applyBorder="1" applyAlignment="1">
      <alignment horizontal="center" vertical="center"/>
    </xf>
    <xf numFmtId="3" fontId="7" fillId="0" borderId="2" xfId="0" applyNumberFormat="1" applyFont="1" applyBorder="1"/>
    <xf numFmtId="166" fontId="7" fillId="6" borderId="2" xfId="0" applyNumberFormat="1" applyFont="1" applyFill="1" applyBorder="1"/>
    <xf numFmtId="0" fontId="2" fillId="0" borderId="0" xfId="0" applyFont="1"/>
    <xf numFmtId="171" fontId="2" fillId="0" borderId="0" xfId="0" applyNumberFormat="1" applyFont="1"/>
    <xf numFmtId="0" fontId="2" fillId="0" borderId="2" xfId="0" applyFont="1" applyBorder="1" applyAlignment="1">
      <alignment horizontal="center"/>
    </xf>
    <xf numFmtId="0" fontId="7" fillId="0" borderId="2" xfId="0" applyFont="1" applyBorder="1" applyAlignment="1">
      <alignment horizontal="center"/>
    </xf>
    <xf numFmtId="171" fontId="7" fillId="0" borderId="2" xfId="0" applyNumberFormat="1" applyFont="1" applyBorder="1"/>
    <xf numFmtId="171" fontId="2" fillId="0" borderId="2" xfId="0" applyNumberFormat="1" applyFont="1" applyBorder="1"/>
    <xf numFmtId="0" fontId="7" fillId="0" borderId="38" xfId="0" applyFont="1" applyBorder="1" applyAlignment="1">
      <alignment horizontal="center" vertical="center"/>
    </xf>
    <xf numFmtId="0" fontId="2" fillId="0" borderId="37" xfId="0" applyFont="1" applyBorder="1" applyAlignment="1">
      <alignment vertical="center" wrapText="1"/>
    </xf>
    <xf numFmtId="0" fontId="7" fillId="0" borderId="15" xfId="0" applyFont="1" applyBorder="1" applyAlignment="1">
      <alignment vertical="center" wrapText="1"/>
    </xf>
    <xf numFmtId="0" fontId="7" fillId="0" borderId="15" xfId="0" applyFont="1" applyBorder="1" applyAlignment="1">
      <alignment vertical="center"/>
    </xf>
    <xf numFmtId="166" fontId="7" fillId="6" borderId="32" xfId="0" applyNumberFormat="1" applyFont="1" applyFill="1" applyBorder="1" applyAlignment="1">
      <alignment vertical="center"/>
    </xf>
    <xf numFmtId="166" fontId="7" fillId="0" borderId="15" xfId="0" applyNumberFormat="1" applyFont="1" applyBorder="1" applyAlignment="1">
      <alignment vertical="center"/>
    </xf>
    <xf numFmtId="9" fontId="7" fillId="0" borderId="15" xfId="0" applyNumberFormat="1" applyFont="1" applyBorder="1" applyAlignment="1">
      <alignment horizontal="center" vertical="center"/>
    </xf>
    <xf numFmtId="1" fontId="7" fillId="0" borderId="15" xfId="0" applyNumberFormat="1" applyFont="1" applyBorder="1" applyAlignment="1">
      <alignment horizontal="center" vertical="center"/>
    </xf>
    <xf numFmtId="171" fontId="7" fillId="0" borderId="15" xfId="0" applyNumberFormat="1" applyFont="1" applyBorder="1" applyAlignment="1">
      <alignment vertical="center"/>
    </xf>
    <xf numFmtId="171" fontId="7" fillId="0" borderId="0" xfId="0" applyNumberFormat="1" applyFont="1" applyAlignment="1">
      <alignment vertical="center"/>
    </xf>
    <xf numFmtId="3" fontId="7" fillId="0" borderId="15" xfId="0" applyNumberFormat="1" applyFont="1" applyBorder="1" applyAlignment="1">
      <alignment vertical="center"/>
    </xf>
    <xf numFmtId="166" fontId="7" fillId="6" borderId="41" xfId="0" applyNumberFormat="1" applyFont="1" applyFill="1" applyBorder="1" applyAlignment="1">
      <alignment vertical="center"/>
    </xf>
    <xf numFmtId="166" fontId="7" fillId="0" borderId="42" xfId="0" applyNumberFormat="1" applyFont="1" applyBorder="1" applyAlignment="1">
      <alignment vertical="center"/>
    </xf>
    <xf numFmtId="9" fontId="7" fillId="0" borderId="42" xfId="0" applyNumberFormat="1" applyFont="1" applyBorder="1" applyAlignment="1">
      <alignment horizontal="center" vertical="center"/>
    </xf>
    <xf numFmtId="1" fontId="7" fillId="0" borderId="42" xfId="0" applyNumberFormat="1" applyFont="1" applyBorder="1" applyAlignment="1">
      <alignment horizontal="center" vertical="center"/>
    </xf>
    <xf numFmtId="0" fontId="2" fillId="0" borderId="6" xfId="0" applyFont="1" applyBorder="1" applyAlignment="1">
      <alignment vertical="center"/>
    </xf>
    <xf numFmtId="171" fontId="2" fillId="0" borderId="36" xfId="0" applyNumberFormat="1" applyFont="1" applyBorder="1" applyAlignment="1">
      <alignment vertical="center"/>
    </xf>
    <xf numFmtId="0" fontId="2" fillId="0" borderId="36" xfId="0" applyFont="1" applyBorder="1" applyAlignment="1">
      <alignment vertical="center"/>
    </xf>
    <xf numFmtId="171" fontId="2" fillId="0" borderId="38" xfId="0" applyNumberFormat="1" applyFont="1" applyBorder="1" applyAlignment="1">
      <alignment vertical="center"/>
    </xf>
    <xf numFmtId="171" fontId="7" fillId="0" borderId="38" xfId="0" applyNumberFormat="1" applyFont="1" applyBorder="1" applyAlignment="1">
      <alignment vertical="center"/>
    </xf>
    <xf numFmtId="171" fontId="2" fillId="0" borderId="0" xfId="0" applyNumberFormat="1" applyFont="1" applyAlignment="1">
      <alignment vertical="center"/>
    </xf>
    <xf numFmtId="172" fontId="8" fillId="0" borderId="0" xfId="0" applyNumberFormat="1" applyFont="1" applyAlignment="1">
      <alignment vertical="center"/>
    </xf>
    <xf numFmtId="0" fontId="8" fillId="0" borderId="0" xfId="0" applyFont="1" applyAlignment="1">
      <alignment horizontal="center" vertical="center"/>
    </xf>
    <xf numFmtId="0" fontId="6" fillId="0" borderId="2" xfId="0" applyFont="1" applyBorder="1" applyAlignment="1">
      <alignment horizontal="center" vertical="center"/>
    </xf>
    <xf numFmtId="0" fontId="8" fillId="10" borderId="2" xfId="0" applyFont="1" applyFill="1" applyBorder="1" applyAlignment="1">
      <alignment horizontal="center" vertical="center"/>
    </xf>
    <xf numFmtId="10" fontId="8" fillId="0" borderId="2" xfId="0" applyNumberFormat="1" applyFont="1" applyBorder="1" applyAlignment="1">
      <alignment horizontal="center" vertical="center"/>
    </xf>
    <xf numFmtId="2" fontId="8" fillId="0" borderId="2" xfId="0" applyNumberFormat="1" applyFont="1" applyBorder="1" applyAlignment="1">
      <alignment horizontal="left" vertical="center" wrapText="1"/>
    </xf>
    <xf numFmtId="10" fontId="8" fillId="0" borderId="0" xfId="0" applyNumberFormat="1" applyFont="1" applyAlignment="1">
      <alignment vertical="center"/>
    </xf>
    <xf numFmtId="10" fontId="6" fillId="19" borderId="27" xfId="0" applyNumberFormat="1" applyFont="1" applyFill="1" applyBorder="1" applyAlignment="1">
      <alignment horizontal="center" vertical="center"/>
    </xf>
    <xf numFmtId="0" fontId="8" fillId="0" borderId="2" xfId="0" applyFont="1" applyBorder="1" applyAlignment="1">
      <alignment vertical="center" wrapText="1"/>
    </xf>
    <xf numFmtId="0" fontId="8" fillId="0" borderId="2" xfId="0" applyFont="1" applyBorder="1" applyAlignment="1">
      <alignment vertical="center"/>
    </xf>
    <xf numFmtId="2" fontId="8" fillId="0" borderId="0" xfId="0" applyNumberFormat="1" applyFont="1" applyAlignment="1">
      <alignment vertical="center"/>
    </xf>
    <xf numFmtId="10" fontId="6" fillId="21" borderId="2" xfId="0" applyNumberFormat="1" applyFont="1" applyFill="1" applyBorder="1" applyAlignment="1">
      <alignment vertical="center"/>
    </xf>
    <xf numFmtId="0" fontId="8" fillId="21" borderId="27" xfId="0" applyFont="1" applyFill="1" applyBorder="1" applyAlignment="1">
      <alignment vertical="center"/>
    </xf>
    <xf numFmtId="49" fontId="8" fillId="0" borderId="2" xfId="0" applyNumberFormat="1" applyFont="1" applyBorder="1" applyAlignment="1">
      <alignment horizontal="left" vertical="center"/>
    </xf>
    <xf numFmtId="49" fontId="8" fillId="0" borderId="2" xfId="0" applyNumberFormat="1" applyFont="1" applyBorder="1" applyAlignment="1">
      <alignment horizontal="left" vertical="center" wrapText="1"/>
    </xf>
    <xf numFmtId="0" fontId="9" fillId="0" borderId="6" xfId="0" applyFont="1" applyBorder="1" applyAlignment="1">
      <alignment vertical="center"/>
    </xf>
    <xf numFmtId="4" fontId="6" fillId="19" borderId="27" xfId="0" applyNumberFormat="1" applyFont="1" applyFill="1" applyBorder="1" applyAlignment="1">
      <alignment horizontal="center" vertical="center"/>
    </xf>
    <xf numFmtId="0" fontId="8" fillId="0" borderId="2" xfId="0" applyFont="1" applyBorder="1" applyAlignment="1">
      <alignment horizontal="left" vertical="center" wrapText="1"/>
    </xf>
    <xf numFmtId="0" fontId="6" fillId="0" borderId="0" xfId="0" applyFont="1" applyAlignment="1">
      <alignment horizontal="left" vertical="center"/>
    </xf>
    <xf numFmtId="10" fontId="6" fillId="0" borderId="0" xfId="0" applyNumberFormat="1" applyFont="1" applyAlignment="1">
      <alignment horizontal="center" vertical="center"/>
    </xf>
    <xf numFmtId="4" fontId="6" fillId="0" borderId="0" xfId="0" applyNumberFormat="1" applyFont="1" applyAlignment="1">
      <alignment horizontal="center" vertical="center"/>
    </xf>
    <xf numFmtId="0" fontId="6" fillId="0" borderId="2" xfId="0" applyFont="1" applyBorder="1" applyAlignment="1">
      <alignment vertical="center"/>
    </xf>
    <xf numFmtId="2" fontId="8" fillId="0" borderId="2" xfId="0" applyNumberFormat="1" applyFont="1" applyBorder="1" applyAlignment="1">
      <alignment horizontal="left" wrapText="1"/>
    </xf>
    <xf numFmtId="9" fontId="29" fillId="0" borderId="0" xfId="0" applyNumberFormat="1" applyFont="1" applyAlignment="1">
      <alignment horizontal="center" vertical="center"/>
    </xf>
    <xf numFmtId="10" fontId="8" fillId="0" borderId="2" xfId="0" applyNumberFormat="1" applyFont="1" applyBorder="1" applyAlignment="1">
      <alignment horizontal="left" vertical="center" wrapText="1"/>
    </xf>
    <xf numFmtId="2" fontId="8" fillId="0" borderId="2" xfId="0" applyNumberFormat="1" applyFont="1" applyBorder="1" applyAlignment="1">
      <alignment horizontal="left" vertical="center"/>
    </xf>
    <xf numFmtId="2" fontId="8" fillId="0" borderId="2" xfId="0" applyNumberFormat="1" applyFont="1" applyBorder="1" applyAlignment="1">
      <alignment wrapText="1"/>
    </xf>
    <xf numFmtId="2" fontId="6" fillId="0" borderId="0" xfId="0" applyNumberFormat="1" applyFont="1" applyAlignment="1">
      <alignment horizontal="center" vertical="center"/>
    </xf>
    <xf numFmtId="10" fontId="10" fillId="0" borderId="25" xfId="0" applyNumberFormat="1" applyFont="1" applyBorder="1" applyAlignment="1">
      <alignment horizontal="left" vertical="center" wrapText="1"/>
    </xf>
    <xf numFmtId="2" fontId="8" fillId="0" borderId="0" xfId="0" applyNumberFormat="1" applyFont="1" applyAlignment="1">
      <alignment horizontal="center" vertical="center"/>
    </xf>
    <xf numFmtId="173" fontId="8" fillId="0" borderId="0" xfId="0" applyNumberFormat="1" applyFont="1" applyAlignment="1">
      <alignment vertical="center"/>
    </xf>
    <xf numFmtId="4" fontId="8" fillId="0" borderId="2" xfId="0" applyNumberFormat="1" applyFont="1" applyBorder="1" applyAlignment="1">
      <alignment horizontal="center" vertical="center"/>
    </xf>
    <xf numFmtId="10" fontId="6" fillId="19" borderId="29" xfId="0" applyNumberFormat="1" applyFont="1" applyFill="1" applyBorder="1" applyAlignment="1">
      <alignment horizontal="center" vertical="center"/>
    </xf>
    <xf numFmtId="4" fontId="6" fillId="19" borderId="30" xfId="0" applyNumberFormat="1" applyFont="1" applyFill="1" applyBorder="1" applyAlignment="1">
      <alignment horizontal="center" vertical="center"/>
    </xf>
    <xf numFmtId="4" fontId="8" fillId="0" borderId="2" xfId="0" applyNumberFormat="1" applyFont="1" applyBorder="1" applyAlignment="1">
      <alignment horizontal="left" vertical="center"/>
    </xf>
    <xf numFmtId="0" fontId="30" fillId="0" borderId="0" xfId="0" applyFont="1" applyAlignment="1">
      <alignment vertical="center"/>
    </xf>
    <xf numFmtId="172" fontId="30" fillId="0" borderId="0" xfId="0" applyNumberFormat="1" applyFont="1" applyAlignment="1">
      <alignment vertical="center"/>
    </xf>
    <xf numFmtId="0" fontId="6" fillId="0" borderId="0" xfId="0" applyFont="1" applyAlignment="1">
      <alignment vertical="center"/>
    </xf>
    <xf numFmtId="10" fontId="6" fillId="0" borderId="2" xfId="0" applyNumberFormat="1" applyFont="1" applyBorder="1" applyAlignment="1">
      <alignment horizontal="center" vertical="center"/>
    </xf>
    <xf numFmtId="4" fontId="8" fillId="0" borderId="0" xfId="0" applyNumberFormat="1" applyFont="1" applyAlignment="1">
      <alignment vertical="center"/>
    </xf>
    <xf numFmtId="0" fontId="8" fillId="0" borderId="12" xfId="0" applyFont="1" applyBorder="1" applyAlignment="1">
      <alignment horizontal="center" vertical="center"/>
    </xf>
    <xf numFmtId="2" fontId="8" fillId="0" borderId="12" xfId="0" applyNumberFormat="1" applyFont="1" applyBorder="1" applyAlignment="1">
      <alignment horizontal="center" vertical="center"/>
    </xf>
    <xf numFmtId="9" fontId="8" fillId="0" borderId="0" xfId="0" applyNumberFormat="1" applyFont="1" applyAlignment="1">
      <alignment vertical="center"/>
    </xf>
    <xf numFmtId="10" fontId="6" fillId="6" borderId="38" xfId="0" applyNumberFormat="1" applyFont="1" applyFill="1" applyBorder="1" applyAlignment="1">
      <alignment horizontal="center" vertical="center"/>
    </xf>
    <xf numFmtId="0" fontId="45" fillId="0" borderId="0" xfId="0" applyFont="1" applyAlignment="1">
      <alignment vertical="center"/>
    </xf>
    <xf numFmtId="0" fontId="45" fillId="0" borderId="0" xfId="0" applyFont="1"/>
    <xf numFmtId="0" fontId="46" fillId="0" borderId="47" xfId="2" applyFont="1" applyAlignment="1">
      <alignment vertical="center"/>
    </xf>
    <xf numFmtId="0" fontId="49" fillId="35" borderId="58" xfId="0" applyFont="1" applyFill="1" applyBorder="1" applyAlignment="1">
      <alignment horizontal="center" vertical="center" wrapText="1"/>
    </xf>
    <xf numFmtId="0" fontId="50" fillId="32" borderId="58" xfId="15" applyFont="1" applyBorder="1" applyAlignment="1">
      <alignment horizontal="center" vertical="center" wrapText="1"/>
    </xf>
    <xf numFmtId="0" fontId="50" fillId="30" borderId="58" xfId="13" applyFont="1" applyBorder="1" applyAlignment="1">
      <alignment horizontal="center" vertical="center" wrapText="1"/>
    </xf>
    <xf numFmtId="0" fontId="50" fillId="28" borderId="58" xfId="11" applyFont="1" applyBorder="1" applyAlignment="1">
      <alignment horizontal="center" vertical="center" wrapText="1"/>
    </xf>
    <xf numFmtId="0" fontId="50" fillId="29" borderId="43" xfId="12" applyFont="1" applyBorder="1" applyAlignment="1">
      <alignment horizontal="center" vertical="center" wrapText="1"/>
    </xf>
    <xf numFmtId="0" fontId="51" fillId="25" borderId="48" xfId="6" applyFont="1" applyAlignment="1">
      <alignment vertical="center"/>
    </xf>
    <xf numFmtId="0" fontId="51" fillId="25" borderId="48" xfId="6" applyFont="1"/>
    <xf numFmtId="0" fontId="52" fillId="23" borderId="58" xfId="4" applyFont="1" applyBorder="1" applyAlignment="1">
      <alignment vertical="center" wrapText="1"/>
    </xf>
    <xf numFmtId="0" fontId="52" fillId="23" borderId="58" xfId="4" applyFont="1" applyBorder="1" applyAlignment="1">
      <alignment horizontal="center" vertical="center"/>
    </xf>
    <xf numFmtId="170" fontId="50" fillId="31" borderId="58" xfId="14" applyNumberFormat="1" applyFont="1" applyBorder="1" applyAlignment="1">
      <alignment vertical="center"/>
    </xf>
    <xf numFmtId="170" fontId="50" fillId="30" borderId="58" xfId="13" applyNumberFormat="1" applyFont="1" applyBorder="1" applyAlignment="1">
      <alignment vertical="center"/>
    </xf>
    <xf numFmtId="170" fontId="50" fillId="28" borderId="58" xfId="11" applyNumberFormat="1" applyFont="1" applyBorder="1" applyAlignment="1">
      <alignment vertical="center"/>
    </xf>
    <xf numFmtId="170" fontId="53" fillId="22" borderId="43" xfId="3" applyNumberFormat="1" applyFont="1" applyBorder="1" applyAlignment="1">
      <alignment vertical="center"/>
    </xf>
    <xf numFmtId="170" fontId="51" fillId="25" borderId="48" xfId="6" applyNumberFormat="1" applyFont="1" applyAlignment="1">
      <alignment vertical="center"/>
    </xf>
    <xf numFmtId="170" fontId="50" fillId="31" borderId="0" xfId="14" applyNumberFormat="1" applyFont="1" applyAlignment="1">
      <alignment vertical="center"/>
    </xf>
    <xf numFmtId="0" fontId="50" fillId="31" borderId="0" xfId="14" applyFont="1" applyAlignment="1">
      <alignment vertical="center"/>
    </xf>
    <xf numFmtId="175" fontId="51" fillId="25" borderId="48" xfId="6" applyNumberFormat="1" applyFont="1" applyAlignment="1">
      <alignment vertical="center"/>
    </xf>
    <xf numFmtId="170" fontId="53" fillId="22" borderId="0" xfId="3" applyNumberFormat="1" applyFont="1"/>
    <xf numFmtId="170" fontId="54" fillId="27" borderId="51" xfId="10" applyNumberFormat="1" applyFont="1" applyFill="1" applyAlignment="1">
      <alignment vertical="center"/>
    </xf>
    <xf numFmtId="0" fontId="54" fillId="27" borderId="51" xfId="10" applyFont="1" applyFill="1" applyAlignment="1">
      <alignment vertical="center"/>
    </xf>
    <xf numFmtId="0" fontId="50" fillId="29" borderId="58" xfId="12" applyFont="1" applyBorder="1" applyAlignment="1">
      <alignment vertical="center" wrapText="1"/>
    </xf>
    <xf numFmtId="0" fontId="50" fillId="29" borderId="58" xfId="12" applyFont="1" applyBorder="1" applyAlignment="1">
      <alignment horizontal="center" vertical="center"/>
    </xf>
    <xf numFmtId="170" fontId="45" fillId="0" borderId="0" xfId="0" applyNumberFormat="1" applyFont="1"/>
    <xf numFmtId="170" fontId="45" fillId="0" borderId="0" xfId="0" applyNumberFormat="1" applyFont="1" applyAlignment="1">
      <alignment vertical="center"/>
    </xf>
    <xf numFmtId="0" fontId="55" fillId="35" borderId="58" xfId="0" applyFont="1" applyFill="1" applyBorder="1" applyAlignment="1">
      <alignment horizontal="center" vertical="center" wrapText="1"/>
    </xf>
    <xf numFmtId="0" fontId="53" fillId="22" borderId="43" xfId="3" applyFont="1" applyBorder="1" applyAlignment="1">
      <alignment horizontal="center" vertical="center" wrapText="1"/>
    </xf>
    <xf numFmtId="0" fontId="50" fillId="33" borderId="58" xfId="16" applyFont="1" applyBorder="1" applyAlignment="1">
      <alignment vertical="center" wrapText="1"/>
    </xf>
    <xf numFmtId="0" fontId="50" fillId="33" borderId="58" xfId="16" applyFont="1" applyBorder="1" applyAlignment="1">
      <alignment horizontal="center" vertical="center"/>
    </xf>
    <xf numFmtId="170" fontId="50" fillId="32" borderId="58" xfId="15" applyNumberFormat="1" applyFont="1" applyBorder="1" applyAlignment="1">
      <alignment vertical="center"/>
    </xf>
    <xf numFmtId="170" fontId="53" fillId="22" borderId="48" xfId="3" applyNumberFormat="1" applyFont="1" applyBorder="1" applyAlignment="1">
      <alignment vertical="center"/>
    </xf>
    <xf numFmtId="0" fontId="52" fillId="33" borderId="58" xfId="8" applyFont="1" applyFill="1" applyBorder="1" applyAlignment="1">
      <alignment vertical="center" wrapText="1"/>
    </xf>
    <xf numFmtId="170" fontId="51" fillId="25" borderId="48" xfId="6" applyNumberFormat="1" applyFont="1"/>
    <xf numFmtId="170" fontId="50" fillId="32" borderId="58" xfId="15" applyNumberFormat="1" applyFont="1" applyBorder="1" applyAlignment="1">
      <alignment horizontal="center" vertical="center"/>
    </xf>
    <xf numFmtId="0" fontId="50" fillId="30" borderId="58" xfId="13" applyFont="1" applyBorder="1" applyAlignment="1">
      <alignment horizontal="center" vertical="center"/>
    </xf>
    <xf numFmtId="175" fontId="56" fillId="27" borderId="50" xfId="9" applyNumberFormat="1" applyFont="1" applyAlignment="1">
      <alignment vertical="center" wrapText="1"/>
    </xf>
    <xf numFmtId="0" fontId="52" fillId="33" borderId="58" xfId="16" applyFont="1" applyBorder="1" applyAlignment="1">
      <alignment vertical="center" wrapText="1"/>
    </xf>
    <xf numFmtId="0" fontId="52" fillId="33" borderId="58" xfId="16" applyFont="1" applyBorder="1" applyAlignment="1">
      <alignment horizontal="center" vertical="center"/>
    </xf>
    <xf numFmtId="170" fontId="52" fillId="32" borderId="58" xfId="15" applyNumberFormat="1" applyFont="1" applyBorder="1" applyAlignment="1">
      <alignment vertical="center"/>
    </xf>
    <xf numFmtId="170" fontId="52" fillId="30" borderId="58" xfId="13" applyNumberFormat="1" applyFont="1" applyBorder="1" applyAlignment="1">
      <alignment vertical="center"/>
    </xf>
    <xf numFmtId="170" fontId="52" fillId="28" borderId="58" xfId="11" applyNumberFormat="1" applyFont="1" applyBorder="1" applyAlignment="1">
      <alignment vertical="center"/>
    </xf>
    <xf numFmtId="170" fontId="52" fillId="22" borderId="48" xfId="3" applyNumberFormat="1" applyFont="1" applyBorder="1" applyAlignment="1">
      <alignment vertical="center"/>
    </xf>
    <xf numFmtId="170" fontId="52" fillId="32" borderId="58" xfId="15" applyNumberFormat="1" applyFont="1" applyBorder="1" applyAlignment="1">
      <alignment horizontal="center" vertical="center"/>
    </xf>
    <xf numFmtId="4" fontId="52" fillId="22" borderId="0" xfId="3" applyNumberFormat="1" applyFont="1"/>
    <xf numFmtId="170" fontId="53" fillId="22" borderId="48" xfId="3" applyNumberFormat="1" applyFont="1" applyBorder="1"/>
    <xf numFmtId="0" fontId="50" fillId="31" borderId="0" xfId="14" applyFont="1"/>
    <xf numFmtId="170" fontId="4" fillId="0" borderId="0" xfId="0" applyNumberFormat="1" applyFont="1" applyAlignment="1">
      <alignment vertical="center"/>
    </xf>
    <xf numFmtId="0" fontId="8" fillId="0" borderId="28" xfId="0" applyFont="1" applyBorder="1"/>
    <xf numFmtId="0" fontId="3" fillId="0" borderId="44" xfId="0" applyFont="1" applyBorder="1"/>
    <xf numFmtId="0" fontId="3" fillId="0" borderId="30" xfId="0" applyFont="1" applyBorder="1"/>
    <xf numFmtId="0" fontId="2" fillId="0" borderId="0" xfId="0" applyFont="1" applyAlignment="1">
      <alignment horizontal="left" vertical="center"/>
    </xf>
    <xf numFmtId="0" fontId="0" fillId="0" borderId="0" xfId="0"/>
    <xf numFmtId="0" fontId="2" fillId="0" borderId="1" xfId="0" applyFont="1" applyBorder="1" applyAlignment="1">
      <alignment horizontal="center" vertical="center"/>
    </xf>
    <xf numFmtId="0" fontId="3" fillId="0" borderId="1" xfId="0" applyFont="1" applyBorder="1"/>
    <xf numFmtId="0" fontId="4" fillId="0" borderId="3" xfId="0" applyFont="1" applyBorder="1" applyAlignment="1">
      <alignment horizontal="center" vertical="center"/>
    </xf>
    <xf numFmtId="0" fontId="3" fillId="0" borderId="4" xfId="0" applyFont="1" applyBorder="1"/>
    <xf numFmtId="0" fontId="3" fillId="0" borderId="5" xfId="0" applyFont="1" applyBorder="1"/>
    <xf numFmtId="0" fontId="12" fillId="7" borderId="3" xfId="0" applyFont="1" applyFill="1" applyBorder="1" applyAlignment="1">
      <alignment horizontal="center"/>
    </xf>
    <xf numFmtId="0" fontId="6" fillId="8" borderId="3" xfId="0" applyFont="1" applyFill="1" applyBorder="1" applyAlignment="1">
      <alignment horizontal="center"/>
    </xf>
    <xf numFmtId="0" fontId="8" fillId="0" borderId="3" xfId="0" applyFont="1" applyBorder="1" applyAlignment="1">
      <alignment horizontal="left"/>
    </xf>
    <xf numFmtId="0" fontId="6" fillId="9" borderId="3" xfId="0" applyFont="1" applyFill="1" applyBorder="1" applyAlignment="1">
      <alignment horizontal="center"/>
    </xf>
    <xf numFmtId="0" fontId="6" fillId="0" borderId="3" xfId="0" applyFont="1" applyBorder="1" applyAlignment="1">
      <alignment horizontal="center"/>
    </xf>
    <xf numFmtId="0" fontId="14" fillId="0" borderId="0" xfId="0" applyFont="1" applyAlignment="1">
      <alignment horizontal="left" vertical="center" wrapText="1"/>
    </xf>
    <xf numFmtId="0" fontId="14" fillId="0" borderId="0" xfId="0" applyFont="1" applyAlignment="1">
      <alignment horizontal="left" vertical="center"/>
    </xf>
    <xf numFmtId="0" fontId="6" fillId="3" borderId="17" xfId="0" applyFont="1" applyFill="1" applyBorder="1" applyAlignment="1">
      <alignment horizontal="center"/>
    </xf>
    <xf numFmtId="0" fontId="3" fillId="0" borderId="18" xfId="0" applyFont="1" applyBorder="1"/>
    <xf numFmtId="0" fontId="3" fillId="0" borderId="19" xfId="0" applyFont="1" applyBorder="1"/>
    <xf numFmtId="0" fontId="8" fillId="0" borderId="3" xfId="0" applyFont="1" applyBorder="1" applyAlignment="1">
      <alignment horizontal="center"/>
    </xf>
    <xf numFmtId="165" fontId="6" fillId="6" borderId="3" xfId="0" applyNumberFormat="1" applyFont="1" applyFill="1" applyBorder="1" applyAlignment="1">
      <alignment horizontal="center"/>
    </xf>
    <xf numFmtId="0" fontId="8" fillId="0" borderId="3" xfId="0" applyFont="1" applyBorder="1" applyAlignment="1">
      <alignment horizontal="center" vertical="center" wrapText="1"/>
    </xf>
    <xf numFmtId="49" fontId="8" fillId="0" borderId="3" xfId="0" applyNumberFormat="1" applyFont="1" applyBorder="1" applyAlignment="1">
      <alignment horizontal="center"/>
    </xf>
    <xf numFmtId="0" fontId="8" fillId="0" borderId="0" xfId="0" applyFont="1" applyAlignment="1">
      <alignment horizontal="center"/>
    </xf>
    <xf numFmtId="0" fontId="6" fillId="0" borderId="3" xfId="0" applyFont="1" applyBorder="1" applyAlignment="1">
      <alignment horizontal="center" vertical="center" wrapText="1"/>
    </xf>
    <xf numFmtId="0" fontId="8" fillId="0" borderId="3" xfId="0" applyFont="1" applyBorder="1" applyAlignment="1">
      <alignment horizontal="center" vertical="center"/>
    </xf>
    <xf numFmtId="0" fontId="6" fillId="5" borderId="3" xfId="0" applyFont="1" applyFill="1" applyBorder="1" applyAlignment="1">
      <alignment horizontal="center"/>
    </xf>
    <xf numFmtId="0" fontId="6" fillId="0" borderId="0" xfId="0" applyFont="1" applyAlignment="1">
      <alignment horizontal="center" vertical="center"/>
    </xf>
    <xf numFmtId="0" fontId="6" fillId="0" borderId="0" xfId="0" applyFont="1" applyAlignment="1">
      <alignment horizontal="center"/>
    </xf>
    <xf numFmtId="0" fontId="9" fillId="0" borderId="0" xfId="0" applyFont="1" applyAlignment="1">
      <alignment horizontal="center"/>
    </xf>
    <xf numFmtId="49" fontId="10" fillId="0" borderId="3" xfId="0" applyNumberFormat="1" applyFont="1" applyBorder="1" applyAlignment="1">
      <alignment horizontal="center"/>
    </xf>
    <xf numFmtId="0" fontId="8" fillId="0" borderId="0" xfId="0" applyFont="1" applyAlignment="1">
      <alignment horizontal="left"/>
    </xf>
    <xf numFmtId="0" fontId="15" fillId="0" borderId="6" xfId="0" applyFont="1" applyBorder="1" applyAlignment="1">
      <alignment horizontal="left"/>
    </xf>
    <xf numFmtId="0" fontId="3" fillId="0" borderId="6" xfId="0" applyFont="1" applyBorder="1"/>
    <xf numFmtId="0" fontId="15" fillId="0" borderId="0" xfId="0" applyFont="1" applyAlignment="1">
      <alignment horizontal="left"/>
    </xf>
    <xf numFmtId="0" fontId="15" fillId="0" borderId="1" xfId="0" applyFont="1" applyBorder="1" applyAlignment="1">
      <alignment horizontal="left"/>
    </xf>
    <xf numFmtId="0" fontId="6" fillId="3" borderId="22" xfId="0" applyFont="1" applyFill="1" applyBorder="1" applyAlignment="1">
      <alignment horizontal="center"/>
    </xf>
    <xf numFmtId="0" fontId="3" fillId="0" borderId="23" xfId="0" applyFont="1" applyBorder="1"/>
    <xf numFmtId="0" fontId="3" fillId="0" borderId="24" xfId="0" applyFont="1" applyBorder="1"/>
    <xf numFmtId="0" fontId="6" fillId="0" borderId="3" xfId="0" applyFont="1" applyBorder="1" applyAlignment="1">
      <alignment horizontal="left"/>
    </xf>
    <xf numFmtId="0" fontId="8" fillId="0" borderId="3" xfId="0" applyFont="1" applyBorder="1"/>
    <xf numFmtId="0" fontId="6" fillId="3" borderId="20" xfId="0" applyFont="1" applyFill="1" applyBorder="1" applyAlignment="1">
      <alignment horizontal="center"/>
    </xf>
    <xf numFmtId="0" fontId="3" fillId="0" borderId="16" xfId="0" applyFont="1" applyBorder="1"/>
    <xf numFmtId="0" fontId="6" fillId="3" borderId="21" xfId="0" applyFont="1" applyFill="1" applyBorder="1" applyAlignment="1">
      <alignment horizontal="center"/>
    </xf>
    <xf numFmtId="0" fontId="10" fillId="0" borderId="0" xfId="0" applyFont="1" applyAlignment="1">
      <alignment horizontal="center" wrapText="1"/>
    </xf>
    <xf numFmtId="0" fontId="13" fillId="0" borderId="6" xfId="0" applyFont="1" applyBorder="1" applyAlignment="1">
      <alignment horizontal="left" vertical="center" wrapText="1"/>
    </xf>
    <xf numFmtId="0" fontId="13" fillId="0" borderId="0" xfId="0" applyFont="1" applyAlignment="1">
      <alignment horizontal="left" vertical="center" wrapText="1"/>
    </xf>
    <xf numFmtId="0" fontId="6" fillId="3" borderId="3" xfId="0" applyFont="1" applyFill="1" applyBorder="1" applyAlignment="1">
      <alignment horizontal="center"/>
    </xf>
    <xf numFmtId="0" fontId="6" fillId="3" borderId="7" xfId="0" applyFont="1" applyFill="1" applyBorder="1" applyAlignment="1">
      <alignment horizontal="center"/>
    </xf>
    <xf numFmtId="0" fontId="3" fillId="0" borderId="8" xfId="0" applyFont="1" applyBorder="1"/>
    <xf numFmtId="0" fontId="3" fillId="0" borderId="9" xfId="0" applyFont="1" applyBorder="1"/>
    <xf numFmtId="0" fontId="8" fillId="0" borderId="10" xfId="0" applyFont="1" applyBorder="1" applyAlignment="1">
      <alignment horizontal="left" vertical="center"/>
    </xf>
    <xf numFmtId="0" fontId="3" fillId="0" borderId="11" xfId="0" applyFont="1" applyBorder="1"/>
    <xf numFmtId="0" fontId="13" fillId="0" borderId="6" xfId="0" applyFont="1" applyBorder="1" applyAlignment="1">
      <alignment horizontal="left"/>
    </xf>
    <xf numFmtId="0" fontId="17" fillId="11" borderId="3" xfId="0" applyFont="1" applyFill="1" applyBorder="1" applyAlignment="1">
      <alignment horizontal="center" vertical="center"/>
    </xf>
    <xf numFmtId="0" fontId="8" fillId="0" borderId="3" xfId="0" applyFont="1" applyBorder="1" applyAlignment="1">
      <alignment horizontal="left" vertical="center"/>
    </xf>
    <xf numFmtId="0" fontId="2" fillId="13" borderId="3" xfId="0" applyFont="1" applyFill="1" applyBorder="1" applyAlignment="1">
      <alignment horizontal="left" vertical="center"/>
    </xf>
    <xf numFmtId="0" fontId="2" fillId="13" borderId="3" xfId="0" applyFont="1" applyFill="1" applyBorder="1" applyAlignment="1">
      <alignment horizontal="center" vertical="center"/>
    </xf>
    <xf numFmtId="0" fontId="2" fillId="14" borderId="3" xfId="0" applyFont="1" applyFill="1" applyBorder="1" applyAlignment="1">
      <alignment horizontal="center" vertical="center" wrapText="1"/>
    </xf>
    <xf numFmtId="0" fontId="2" fillId="3" borderId="3" xfId="0" applyFont="1" applyFill="1" applyBorder="1" applyAlignment="1">
      <alignment horizontal="center"/>
    </xf>
    <xf numFmtId="0" fontId="2" fillId="0" borderId="3" xfId="0" applyFont="1" applyBorder="1" applyAlignment="1">
      <alignment horizontal="center"/>
    </xf>
    <xf numFmtId="0" fontId="2" fillId="3" borderId="10" xfId="0" applyFont="1" applyFill="1" applyBorder="1" applyAlignment="1">
      <alignment horizontal="center" vertical="center" wrapText="1"/>
    </xf>
    <xf numFmtId="0" fontId="3" fillId="0" borderId="25" xfId="0" applyFont="1" applyBorder="1"/>
    <xf numFmtId="0" fontId="3" fillId="0" borderId="26" xfId="0" applyFont="1" applyBorder="1"/>
    <xf numFmtId="0" fontId="3" fillId="0" borderId="13" xfId="0" applyFont="1" applyBorder="1"/>
    <xf numFmtId="0" fontId="3" fillId="0" borderId="14" xfId="0" applyFont="1" applyBorder="1"/>
    <xf numFmtId="0" fontId="2" fillId="14" borderId="3" xfId="0" applyFont="1" applyFill="1" applyBorder="1" applyAlignment="1">
      <alignment horizontal="center" vertical="center"/>
    </xf>
    <xf numFmtId="0" fontId="22" fillId="0" borderId="10" xfId="0" applyFont="1" applyBorder="1" applyAlignment="1">
      <alignment horizontal="center" vertical="center" wrapText="1"/>
    </xf>
    <xf numFmtId="0" fontId="2" fillId="0" borderId="10" xfId="0" applyFont="1" applyBorder="1" applyAlignment="1">
      <alignment horizontal="center"/>
    </xf>
    <xf numFmtId="0" fontId="56" fillId="27" borderId="67" xfId="9" applyFont="1" applyBorder="1" applyAlignment="1">
      <alignment horizontal="center" vertical="center" wrapText="1"/>
    </xf>
    <xf numFmtId="0" fontId="56" fillId="27" borderId="68" xfId="9" applyFont="1" applyBorder="1" applyAlignment="1">
      <alignment horizontal="center" vertical="center" wrapText="1"/>
    </xf>
    <xf numFmtId="0" fontId="56" fillId="27" borderId="69" xfId="9" applyFont="1" applyBorder="1" applyAlignment="1">
      <alignment horizontal="center" vertical="center" wrapText="1"/>
    </xf>
    <xf numFmtId="0" fontId="56" fillId="27" borderId="64" xfId="9" applyFont="1" applyBorder="1" applyAlignment="1">
      <alignment horizontal="center" vertical="center" wrapText="1"/>
    </xf>
    <xf numFmtId="0" fontId="56" fillId="27" borderId="65" xfId="9" applyFont="1" applyBorder="1" applyAlignment="1">
      <alignment horizontal="center" vertical="center" wrapText="1"/>
    </xf>
    <xf numFmtId="0" fontId="56" fillId="27" borderId="66" xfId="9" applyFont="1" applyBorder="1" applyAlignment="1">
      <alignment horizontal="center" vertical="center" wrapText="1"/>
    </xf>
    <xf numFmtId="0" fontId="45" fillId="0" borderId="0" xfId="0" applyFont="1"/>
    <xf numFmtId="174" fontId="45" fillId="0" borderId="70" xfId="0" applyNumberFormat="1" applyFont="1" applyBorder="1" applyAlignment="1">
      <alignment horizontal="center" vertical="center"/>
    </xf>
    <xf numFmtId="0" fontId="45" fillId="0" borderId="70" xfId="0" applyFont="1" applyBorder="1" applyAlignment="1">
      <alignment horizontal="center" vertical="center"/>
    </xf>
    <xf numFmtId="0" fontId="48" fillId="26" borderId="49" xfId="7" applyFont="1" applyAlignment="1">
      <alignment horizontal="center" vertical="center"/>
    </xf>
    <xf numFmtId="174" fontId="51" fillId="25" borderId="48" xfId="6" applyNumberFormat="1" applyFont="1" applyAlignment="1">
      <alignment horizontal="center" vertical="center"/>
    </xf>
    <xf numFmtId="0" fontId="51" fillId="25" borderId="48" xfId="6" applyFont="1" applyAlignment="1">
      <alignment horizontal="center" vertical="center"/>
    </xf>
    <xf numFmtId="0" fontId="54" fillId="27" borderId="51" xfId="10" applyFont="1" applyFill="1" applyAlignment="1">
      <alignment horizontal="center" vertical="center" wrapText="1"/>
    </xf>
    <xf numFmtId="0" fontId="48" fillId="26" borderId="55" xfId="7" applyFont="1" applyBorder="1" applyAlignment="1">
      <alignment horizontal="center"/>
    </xf>
    <xf numFmtId="0" fontId="48" fillId="26" borderId="56" xfId="7" applyFont="1" applyBorder="1" applyAlignment="1">
      <alignment horizontal="center"/>
    </xf>
    <xf numFmtId="0" fontId="48" fillId="26" borderId="57" xfId="7" applyFont="1" applyBorder="1" applyAlignment="1">
      <alignment horizontal="center"/>
    </xf>
    <xf numFmtId="0" fontId="51" fillId="25" borderId="52" xfId="6" applyFont="1" applyBorder="1" applyAlignment="1">
      <alignment horizontal="center" vertical="center"/>
    </xf>
    <xf numFmtId="0" fontId="51" fillId="25" borderId="54" xfId="6" applyFont="1" applyBorder="1" applyAlignment="1">
      <alignment horizontal="center" vertical="center"/>
    </xf>
    <xf numFmtId="0" fontId="56" fillId="27" borderId="59" xfId="9" applyFont="1" applyBorder="1" applyAlignment="1">
      <alignment horizontal="center" vertical="center" wrapText="1"/>
    </xf>
    <xf numFmtId="0" fontId="56" fillId="27" borderId="60" xfId="9" applyFont="1" applyBorder="1" applyAlignment="1">
      <alignment horizontal="center" vertical="center" wrapText="1"/>
    </xf>
    <xf numFmtId="0" fontId="56" fillId="27" borderId="61" xfId="9" applyFont="1" applyBorder="1" applyAlignment="1">
      <alignment horizontal="center" vertical="center" wrapText="1"/>
    </xf>
    <xf numFmtId="0" fontId="56" fillId="27" borderId="62" xfId="9" applyFont="1" applyBorder="1" applyAlignment="1">
      <alignment horizontal="center" vertical="center" wrapText="1"/>
    </xf>
    <xf numFmtId="0" fontId="56" fillId="27" borderId="56" xfId="9" applyFont="1" applyBorder="1" applyAlignment="1">
      <alignment horizontal="center" vertical="center" wrapText="1"/>
    </xf>
    <xf numFmtId="0" fontId="56" fillId="27" borderId="63" xfId="9" applyFont="1" applyBorder="1" applyAlignment="1">
      <alignment horizontal="center" vertical="center" wrapText="1"/>
    </xf>
    <xf numFmtId="0" fontId="48" fillId="26" borderId="55" xfId="7" applyFont="1" applyBorder="1" applyAlignment="1">
      <alignment horizontal="center" vertical="center"/>
    </xf>
    <xf numFmtId="0" fontId="48" fillId="26" borderId="56" xfId="7" applyFont="1" applyBorder="1" applyAlignment="1">
      <alignment horizontal="center" vertical="center"/>
    </xf>
    <xf numFmtId="0" fontId="48" fillId="26" borderId="57" xfId="7" applyFont="1" applyBorder="1" applyAlignment="1">
      <alignment horizontal="center" vertical="center"/>
    </xf>
    <xf numFmtId="0" fontId="51" fillId="25" borderId="48" xfId="6" applyFont="1" applyAlignment="1">
      <alignment horizontal="center"/>
    </xf>
    <xf numFmtId="174" fontId="51" fillId="25" borderId="52" xfId="6" applyNumberFormat="1" applyFont="1" applyBorder="1" applyAlignment="1">
      <alignment horizontal="center" vertical="center"/>
    </xf>
    <xf numFmtId="174" fontId="51" fillId="25" borderId="54" xfId="6" applyNumberFormat="1" applyFont="1" applyBorder="1" applyAlignment="1">
      <alignment horizontal="center" vertical="center"/>
    </xf>
    <xf numFmtId="170" fontId="51" fillId="25" borderId="52" xfId="6" applyNumberFormat="1" applyFont="1" applyBorder="1" applyAlignment="1">
      <alignment horizontal="center"/>
    </xf>
    <xf numFmtId="170" fontId="51" fillId="25" borderId="54" xfId="6" applyNumberFormat="1" applyFont="1" applyBorder="1" applyAlignment="1">
      <alignment horizontal="center"/>
    </xf>
    <xf numFmtId="170" fontId="45" fillId="0" borderId="0" xfId="0" applyNumberFormat="1" applyFont="1"/>
    <xf numFmtId="0" fontId="44" fillId="34" borderId="46" xfId="1" applyFont="1" applyFill="1" applyAlignment="1">
      <alignment horizontal="center" vertical="center"/>
    </xf>
    <xf numFmtId="0" fontId="47" fillId="24" borderId="52" xfId="5" applyFont="1" applyBorder="1" applyAlignment="1">
      <alignment horizontal="center" vertical="center"/>
    </xf>
    <xf numFmtId="0" fontId="47" fillId="24" borderId="53" xfId="5" applyFont="1" applyBorder="1" applyAlignment="1">
      <alignment horizontal="center" vertical="center"/>
    </xf>
    <xf numFmtId="0" fontId="47" fillId="24" borderId="54" xfId="5" applyFont="1" applyBorder="1" applyAlignment="1">
      <alignment horizontal="center" vertical="center"/>
    </xf>
    <xf numFmtId="0" fontId="27" fillId="0" borderId="33" xfId="0" applyFont="1" applyBorder="1" applyAlignment="1">
      <alignment horizontal="center" vertical="center" wrapText="1"/>
    </xf>
    <xf numFmtId="0" fontId="3" fillId="0" borderId="34" xfId="0" applyFont="1" applyBorder="1"/>
    <xf numFmtId="0" fontId="3" fillId="0" borderId="35" xfId="0" applyFont="1" applyBorder="1"/>
    <xf numFmtId="0" fontId="27" fillId="0" borderId="25" xfId="0" applyFont="1" applyBorder="1" applyAlignment="1">
      <alignment horizontal="center"/>
    </xf>
    <xf numFmtId="0" fontId="20" fillId="15" borderId="33" xfId="0" applyFont="1" applyFill="1" applyBorder="1" applyAlignment="1">
      <alignment horizontal="center" vertical="center" wrapText="1"/>
    </xf>
    <xf numFmtId="0" fontId="27" fillId="0" borderId="36" xfId="0" applyFont="1" applyBorder="1" applyAlignment="1">
      <alignment horizontal="center" vertical="center" wrapText="1"/>
    </xf>
    <xf numFmtId="0" fontId="3" fillId="0" borderId="37" xfId="0" applyFont="1" applyBorder="1"/>
    <xf numFmtId="0" fontId="7" fillId="0" borderId="3" xfId="0" applyFont="1" applyBorder="1" applyAlignment="1">
      <alignment horizontal="center"/>
    </xf>
    <xf numFmtId="0" fontId="2" fillId="0" borderId="36" xfId="0" applyFont="1" applyBorder="1" applyAlignment="1">
      <alignment horizontal="center" vertical="center" wrapText="1"/>
    </xf>
    <xf numFmtId="0" fontId="2" fillId="0" borderId="3" xfId="0" applyFont="1" applyBorder="1" applyAlignment="1">
      <alignment horizontal="center" wrapText="1"/>
    </xf>
    <xf numFmtId="0" fontId="3" fillId="0" borderId="39" xfId="0" applyFont="1" applyBorder="1"/>
    <xf numFmtId="0" fontId="2" fillId="17" borderId="36" xfId="0" applyFont="1" applyFill="1" applyBorder="1" applyAlignment="1">
      <alignment horizontal="center" vertical="center"/>
    </xf>
    <xf numFmtId="0" fontId="2" fillId="18" borderId="36" xfId="0" applyFont="1" applyFill="1" applyBorder="1" applyAlignment="1">
      <alignment horizontal="center" vertical="center"/>
    </xf>
    <xf numFmtId="0" fontId="7" fillId="0" borderId="33" xfId="0" applyFont="1" applyBorder="1" applyAlignment="1">
      <alignment horizontal="center"/>
    </xf>
    <xf numFmtId="0" fontId="4" fillId="0" borderId="33" xfId="0" applyFont="1" applyBorder="1" applyAlignment="1">
      <alignment horizontal="center"/>
    </xf>
    <xf numFmtId="10" fontId="2" fillId="0" borderId="33" xfId="0" applyNumberFormat="1" applyFont="1" applyBorder="1" applyAlignment="1">
      <alignment horizontal="center"/>
    </xf>
    <xf numFmtId="10" fontId="2" fillId="16" borderId="33" xfId="0" applyNumberFormat="1" applyFont="1" applyFill="1" applyBorder="1" applyAlignment="1">
      <alignment horizontal="center"/>
    </xf>
    <xf numFmtId="0" fontId="2" fillId="0" borderId="33" xfId="0" applyFont="1" applyBorder="1" applyAlignment="1">
      <alignment horizontal="center"/>
    </xf>
    <xf numFmtId="171" fontId="2" fillId="0" borderId="33" xfId="0" applyNumberFormat="1" applyFont="1" applyBorder="1" applyAlignment="1">
      <alignment horizontal="center"/>
    </xf>
    <xf numFmtId="0" fontId="2" fillId="12" borderId="33" xfId="0" applyFont="1" applyFill="1" applyBorder="1" applyAlignment="1">
      <alignment horizontal="center"/>
    </xf>
    <xf numFmtId="0" fontId="2" fillId="0" borderId="10" xfId="0" applyFont="1" applyBorder="1" applyAlignment="1">
      <alignment horizontal="center" vertical="center"/>
    </xf>
    <xf numFmtId="0" fontId="7" fillId="0" borderId="33" xfId="0" applyFont="1" applyBorder="1" applyAlignment="1">
      <alignment horizontal="center" vertical="center"/>
    </xf>
    <xf numFmtId="0" fontId="6" fillId="21" borderId="33" xfId="0" applyFont="1" applyFill="1" applyBorder="1" applyAlignment="1">
      <alignment horizontal="left" vertical="center"/>
    </xf>
    <xf numFmtId="0" fontId="6" fillId="19" borderId="45" xfId="0" applyFont="1" applyFill="1" applyBorder="1" applyAlignment="1">
      <alignment horizontal="right" vertical="center"/>
    </xf>
    <xf numFmtId="0" fontId="6" fillId="19" borderId="43" xfId="0" applyFont="1" applyFill="1" applyBorder="1" applyAlignment="1">
      <alignment horizontal="right" vertical="center"/>
    </xf>
    <xf numFmtId="0" fontId="6" fillId="20" borderId="43" xfId="0" applyFont="1" applyFill="1" applyBorder="1" applyAlignment="1">
      <alignment horizontal="center" vertical="center"/>
    </xf>
    <xf numFmtId="0" fontId="6" fillId="10" borderId="43" xfId="0" applyFont="1" applyFill="1" applyBorder="1" applyAlignment="1">
      <alignment horizontal="center" vertical="center"/>
    </xf>
    <xf numFmtId="0" fontId="6" fillId="0" borderId="3" xfId="0" applyFont="1" applyBorder="1" applyAlignment="1">
      <alignment horizontal="center" vertical="center"/>
    </xf>
    <xf numFmtId="0" fontId="6" fillId="19" borderId="3" xfId="0" applyFont="1" applyFill="1" applyBorder="1" applyAlignment="1">
      <alignment horizontal="right" vertical="center"/>
    </xf>
    <xf numFmtId="49" fontId="57" fillId="0" borderId="3" xfId="0" applyNumberFormat="1" applyFont="1" applyBorder="1" applyAlignment="1">
      <alignment horizontal="left" vertical="center" wrapText="1"/>
    </xf>
    <xf numFmtId="0" fontId="58" fillId="0" borderId="5" xfId="0" applyFont="1" applyBorder="1"/>
    <xf numFmtId="49" fontId="8" fillId="0" borderId="3" xfId="0" applyNumberFormat="1" applyFont="1" applyBorder="1" applyAlignment="1">
      <alignment horizontal="left" vertical="center" wrapText="1"/>
    </xf>
    <xf numFmtId="49" fontId="8" fillId="0" borderId="3" xfId="0" applyNumberFormat="1" applyFont="1" applyBorder="1" applyAlignment="1">
      <alignment horizontal="left" vertical="center"/>
    </xf>
    <xf numFmtId="0" fontId="6" fillId="21" borderId="44" xfId="0" applyFont="1" applyFill="1" applyBorder="1" applyAlignment="1">
      <alignment horizontal="center" vertical="center"/>
    </xf>
    <xf numFmtId="0" fontId="6" fillId="0" borderId="3" xfId="0" applyFont="1" applyBorder="1" applyAlignment="1">
      <alignment horizontal="lef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6" fillId="0" borderId="3" xfId="0" applyFont="1" applyBorder="1" applyAlignment="1">
      <alignment horizontal="left" vertical="center" wrapText="1"/>
    </xf>
    <xf numFmtId="0" fontId="6" fillId="19" borderId="43" xfId="0" applyFont="1" applyFill="1" applyBorder="1" applyAlignment="1">
      <alignment horizontal="center" vertical="center"/>
    </xf>
  </cellXfs>
  <cellStyles count="17">
    <cellStyle name="20% - Ênfase3" xfId="12" builtinId="38"/>
    <cellStyle name="20% - Ênfase5" xfId="14" builtinId="46"/>
    <cellStyle name="40% - Ênfase2" xfId="11" builtinId="35"/>
    <cellStyle name="40% - Ênfase4" xfId="13" builtinId="43"/>
    <cellStyle name="40% - Ênfase5" xfId="15" builtinId="47"/>
    <cellStyle name="40% - Ênfase6" xfId="16" builtinId="51"/>
    <cellStyle name="Bom" xfId="3" builtinId="26"/>
    <cellStyle name="Cálculo" xfId="6" builtinId="22"/>
    <cellStyle name="Célula de Verificação" xfId="7" builtinId="23"/>
    <cellStyle name="Entrada" xfId="5" builtinId="20"/>
    <cellStyle name="Neutro" xfId="4" builtinId="28"/>
    <cellStyle name="Normal" xfId="0" builtinId="0"/>
    <cellStyle name="Nota" xfId="9" builtinId="10"/>
    <cellStyle name="Texto de Aviso" xfId="8" builtinId="11"/>
    <cellStyle name="Título 1" xfId="1" builtinId="16"/>
    <cellStyle name="Título 2" xfId="2" builtinId="17"/>
    <cellStyle name="Total" xfId="10"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1"/></Relationships>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26" Type="http://customschemas.google.com/relationships/workbookmetadata" Target="metadata"/><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28"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3</xdr:col>
      <xdr:colOff>200025</xdr:colOff>
      <xdr:row>6</xdr:row>
      <xdr:rowOff>47625</xdr:rowOff>
    </xdr:from>
    <xdr:ext cx="2057400" cy="809625"/>
    <xdr:pic>
      <xdr:nvPicPr>
        <xdr:cNvPr id="2" name="image1.jpg" descr="Z:\REAL JG SERVIÇOS\@Licitação\ASSINATURA DIGITAL\Assinatura Flávia Macena.jpg">
          <a:extLst>
            <a:ext uri="{FF2B5EF4-FFF2-40B4-BE49-F238E27FC236}">
              <a16:creationId xmlns:a16="http://schemas.microsoft.com/office/drawing/2014/main" id="{00000000-0008-0000-0E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idor\comercial\Meus%20documentos\Licita&#231;&#245;es\04-06-23%20-%20Supremo%20Tribunal%20Federal%20-%20CV%2004-2004\Planilhas%20Propostas%20-%20STF%2004-2004%20zerad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1"/>
      <sheetName val="P2"/>
      <sheetName val="P3"/>
      <sheetName val="P4"/>
      <sheetName val="P5"/>
      <sheetName val="Anexo I"/>
      <sheetName val="Anexo-IIb"/>
      <sheetName val="A-II"/>
      <sheetName val="A-III"/>
      <sheetName val="A-IV"/>
      <sheetName val="A-V"/>
      <sheetName val="Unif"/>
      <sheetName val="Transp"/>
      <sheetName val="Alim"/>
      <sheetName val="Anexo_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Z995"/>
  <sheetViews>
    <sheetView tabSelected="1" workbookViewId="0">
      <pane ySplit="1" topLeftCell="A2" activePane="bottomLeft" state="frozen"/>
      <selection pane="bottomLeft" activeCell="F5" sqref="F5"/>
    </sheetView>
  </sheetViews>
  <sheetFormatPr defaultColWidth="12.5703125" defaultRowHeight="15" customHeight="1" x14ac:dyDescent="0.2"/>
  <cols>
    <col min="1" max="1" width="5.28515625" customWidth="1"/>
    <col min="2" max="2" width="17.28515625" customWidth="1"/>
    <col min="3" max="3" width="7" bestFit="1" customWidth="1"/>
    <col min="4" max="4" width="15" customWidth="1"/>
    <col min="5" max="5" width="14.140625" customWidth="1"/>
    <col min="6" max="7" width="17.7109375" customWidth="1"/>
    <col min="8" max="8" width="12.140625" customWidth="1"/>
    <col min="9" max="26" width="8.5703125" customWidth="1"/>
  </cols>
  <sheetData>
    <row r="1" spans="1:26" ht="22.5" customHeight="1" x14ac:dyDescent="0.2">
      <c r="A1" s="266" t="s">
        <v>0</v>
      </c>
      <c r="B1" s="267"/>
      <c r="C1" s="267"/>
      <c r="D1" s="267"/>
      <c r="E1" s="267"/>
      <c r="F1" s="267"/>
      <c r="G1" s="267"/>
      <c r="H1" s="1"/>
      <c r="I1" s="1"/>
      <c r="J1" s="1"/>
      <c r="K1" s="1"/>
      <c r="L1" s="1"/>
      <c r="M1" s="1"/>
      <c r="N1" s="1"/>
      <c r="O1" s="1"/>
      <c r="P1" s="1"/>
      <c r="Q1" s="1"/>
      <c r="R1" s="1"/>
      <c r="S1" s="1"/>
      <c r="T1" s="1"/>
      <c r="U1" s="1"/>
      <c r="V1" s="1"/>
      <c r="W1" s="1"/>
      <c r="X1" s="1"/>
      <c r="Y1" s="1"/>
      <c r="Z1" s="1"/>
    </row>
    <row r="2" spans="1:26" ht="22.5" customHeight="1" x14ac:dyDescent="0.2">
      <c r="A2" s="2" t="s">
        <v>1</v>
      </c>
      <c r="B2" s="2" t="s">
        <v>2</v>
      </c>
      <c r="C2" s="2" t="s">
        <v>3</v>
      </c>
      <c r="D2" s="2" t="s">
        <v>4</v>
      </c>
      <c r="E2" s="2" t="s">
        <v>5</v>
      </c>
      <c r="F2" s="2" t="s">
        <v>6</v>
      </c>
      <c r="G2" s="2" t="s">
        <v>7</v>
      </c>
      <c r="H2" s="2" t="s">
        <v>8</v>
      </c>
      <c r="I2" s="1"/>
      <c r="J2" s="1"/>
      <c r="K2" s="1"/>
      <c r="L2" s="1"/>
      <c r="M2" s="1"/>
      <c r="N2" s="1"/>
      <c r="O2" s="1"/>
      <c r="P2" s="1"/>
      <c r="Q2" s="1"/>
      <c r="R2" s="1"/>
      <c r="S2" s="1"/>
      <c r="T2" s="1"/>
      <c r="U2" s="1"/>
      <c r="V2" s="1"/>
      <c r="W2" s="1"/>
      <c r="X2" s="1"/>
      <c r="Y2" s="1"/>
      <c r="Z2" s="1"/>
    </row>
    <row r="3" spans="1:26" x14ac:dyDescent="0.25">
      <c r="A3" s="3">
        <v>1</v>
      </c>
      <c r="B3" s="4" t="s">
        <v>9</v>
      </c>
      <c r="C3" s="5">
        <v>3</v>
      </c>
      <c r="D3" s="6">
        <v>1515.92</v>
      </c>
      <c r="E3" s="7" t="s">
        <v>510</v>
      </c>
      <c r="F3" s="8" t="e">
        <f t="shared" ref="F3:F4" si="0">E3*C3</f>
        <v>#VALUE!</v>
      </c>
      <c r="G3" s="8" t="e">
        <f t="shared" ref="G3:G4" si="1">F3*12</f>
        <v>#VALUE!</v>
      </c>
      <c r="H3" s="9" t="e">
        <f t="shared" ref="H3:H4" si="2">E3/D3</f>
        <v>#VALUE!</v>
      </c>
      <c r="I3" s="1"/>
      <c r="J3" s="1"/>
      <c r="K3" s="1"/>
      <c r="L3" s="1"/>
      <c r="M3" s="1"/>
      <c r="N3" s="1"/>
      <c r="O3" s="1"/>
      <c r="P3" s="1"/>
      <c r="Q3" s="1"/>
      <c r="R3" s="1"/>
      <c r="S3" s="1"/>
      <c r="T3" s="1"/>
      <c r="U3" s="1"/>
      <c r="V3" s="1"/>
      <c r="W3" s="1"/>
      <c r="X3" s="1"/>
      <c r="Y3" s="1"/>
      <c r="Z3" s="1"/>
    </row>
    <row r="4" spans="1:26" x14ac:dyDescent="0.25">
      <c r="A4" s="3">
        <v>2</v>
      </c>
      <c r="B4" s="4" t="s">
        <v>383</v>
      </c>
      <c r="C4" s="3">
        <v>4</v>
      </c>
      <c r="D4" s="6">
        <v>2238.1</v>
      </c>
      <c r="E4" s="7"/>
      <c r="F4" s="8">
        <f t="shared" si="0"/>
        <v>0</v>
      </c>
      <c r="G4" s="8">
        <f t="shared" si="1"/>
        <v>0</v>
      </c>
      <c r="H4" s="9">
        <f t="shared" si="2"/>
        <v>0</v>
      </c>
      <c r="I4" s="1"/>
      <c r="J4" s="1"/>
      <c r="K4" s="1"/>
      <c r="L4" s="1"/>
      <c r="M4" s="1"/>
      <c r="N4" s="1"/>
      <c r="O4" s="1"/>
      <c r="P4" s="1"/>
      <c r="Q4" s="1"/>
      <c r="R4" s="1"/>
      <c r="S4" s="1"/>
      <c r="T4" s="1"/>
      <c r="U4" s="1"/>
      <c r="V4" s="1"/>
      <c r="W4" s="1"/>
      <c r="X4" s="1"/>
      <c r="Y4" s="1"/>
      <c r="Z4" s="1"/>
    </row>
    <row r="5" spans="1:26" x14ac:dyDescent="0.2">
      <c r="A5" s="268" t="s">
        <v>11</v>
      </c>
      <c r="B5" s="269"/>
      <c r="C5" s="269"/>
      <c r="D5" s="269"/>
      <c r="E5" s="270"/>
      <c r="F5" s="11" t="e">
        <f>SUM(F3:F4)</f>
        <v>#VALUE!</v>
      </c>
      <c r="G5" s="11" t="e">
        <f>SUM(G3:G4)</f>
        <v>#VALUE!</v>
      </c>
      <c r="H5" s="3"/>
      <c r="I5" s="1"/>
      <c r="J5" s="1"/>
      <c r="K5" s="1"/>
      <c r="L5" s="1"/>
      <c r="M5" s="1"/>
      <c r="N5" s="1"/>
      <c r="O5" s="1"/>
      <c r="P5" s="1"/>
      <c r="Q5" s="1"/>
      <c r="R5" s="1"/>
      <c r="S5" s="1"/>
      <c r="T5" s="1"/>
      <c r="U5" s="1"/>
      <c r="V5" s="1"/>
      <c r="W5" s="1"/>
      <c r="X5" s="1"/>
      <c r="Y5" s="1"/>
      <c r="Z5" s="1"/>
    </row>
    <row r="6" spans="1:26" x14ac:dyDescent="0.2">
      <c r="A6" s="1"/>
      <c r="B6" s="1"/>
      <c r="C6" s="1"/>
      <c r="D6" s="1"/>
      <c r="E6" s="1"/>
      <c r="F6" s="12"/>
      <c r="G6" s="1"/>
      <c r="H6" s="1"/>
      <c r="I6" s="1"/>
      <c r="J6" s="1"/>
      <c r="K6" s="1"/>
      <c r="L6" s="1"/>
      <c r="M6" s="1"/>
      <c r="N6" s="1"/>
      <c r="O6" s="1"/>
      <c r="P6" s="1"/>
      <c r="Q6" s="1"/>
      <c r="R6" s="1"/>
      <c r="S6" s="1"/>
      <c r="T6" s="1"/>
      <c r="U6" s="1"/>
      <c r="V6" s="1"/>
      <c r="W6" s="1"/>
      <c r="X6" s="1"/>
      <c r="Y6" s="1"/>
      <c r="Z6" s="1"/>
    </row>
    <row r="7" spans="1:26" x14ac:dyDescent="0.2">
      <c r="A7" s="1"/>
      <c r="B7" s="1"/>
      <c r="C7" s="1"/>
      <c r="D7" s="1"/>
      <c r="E7" s="1"/>
      <c r="F7" s="1"/>
      <c r="G7" s="260"/>
      <c r="H7" s="1"/>
      <c r="I7" s="1"/>
      <c r="J7" s="1"/>
      <c r="K7" s="1"/>
      <c r="L7" s="1"/>
      <c r="M7" s="1"/>
      <c r="N7" s="1"/>
      <c r="O7" s="1"/>
      <c r="P7" s="1"/>
      <c r="Q7" s="1"/>
      <c r="R7" s="1"/>
      <c r="S7" s="1"/>
      <c r="T7" s="1"/>
      <c r="U7" s="1"/>
      <c r="V7" s="1"/>
      <c r="W7" s="1"/>
      <c r="X7" s="1"/>
      <c r="Y7" s="1"/>
      <c r="Z7" s="1"/>
    </row>
    <row r="8" spans="1:26" x14ac:dyDescent="0.2">
      <c r="A8" s="264"/>
      <c r="B8" s="265"/>
      <c r="C8" s="265"/>
      <c r="D8" s="265"/>
      <c r="E8" s="1"/>
      <c r="F8" s="1"/>
      <c r="G8" s="1"/>
      <c r="H8" s="1"/>
      <c r="I8" s="1"/>
      <c r="J8" s="1"/>
      <c r="K8" s="1"/>
      <c r="L8" s="1"/>
      <c r="M8" s="1"/>
      <c r="N8" s="1"/>
      <c r="O8" s="1"/>
      <c r="P8" s="1"/>
      <c r="Q8" s="1"/>
      <c r="R8" s="1"/>
      <c r="S8" s="1"/>
      <c r="T8" s="1"/>
      <c r="U8" s="1"/>
      <c r="V8" s="1"/>
      <c r="W8" s="1"/>
      <c r="X8" s="1"/>
      <c r="Y8" s="1"/>
      <c r="Z8" s="1"/>
    </row>
    <row r="9" spans="1:26" x14ac:dyDescent="0.2">
      <c r="A9" s="1"/>
      <c r="B9" s="1"/>
      <c r="C9" s="1"/>
      <c r="D9" s="1"/>
      <c r="E9" s="1"/>
      <c r="F9" s="1"/>
      <c r="G9" s="1"/>
      <c r="H9" s="1"/>
      <c r="I9" s="1"/>
      <c r="J9" s="1"/>
      <c r="K9" s="1"/>
      <c r="L9" s="1"/>
      <c r="M9" s="1"/>
      <c r="N9" s="1"/>
      <c r="O9" s="1"/>
      <c r="P9" s="1"/>
      <c r="Q9" s="1"/>
      <c r="R9" s="1"/>
      <c r="S9" s="1"/>
      <c r="T9" s="1"/>
      <c r="U9" s="1"/>
      <c r="V9" s="1"/>
      <c r="W9" s="1"/>
      <c r="X9" s="1"/>
      <c r="Y9" s="1"/>
      <c r="Z9" s="1"/>
    </row>
    <row r="10" spans="1:26" x14ac:dyDescent="0.2">
      <c r="A10" s="1"/>
      <c r="B10" s="1"/>
      <c r="C10" s="1"/>
      <c r="D10" s="1"/>
      <c r="E10" s="1"/>
      <c r="F10" s="1"/>
      <c r="G10" s="1"/>
      <c r="H10" s="1"/>
      <c r="I10" s="1"/>
      <c r="J10" s="1"/>
      <c r="K10" s="1"/>
      <c r="L10" s="1"/>
      <c r="M10" s="1"/>
      <c r="N10" s="1"/>
      <c r="O10" s="1"/>
      <c r="P10" s="1"/>
      <c r="Q10" s="1"/>
      <c r="R10" s="1"/>
      <c r="S10" s="1"/>
      <c r="T10" s="1"/>
      <c r="U10" s="1"/>
      <c r="V10" s="1"/>
      <c r="W10" s="1"/>
      <c r="X10" s="1"/>
      <c r="Y10" s="1"/>
      <c r="Z10" s="1"/>
    </row>
    <row r="11" spans="1:26" x14ac:dyDescent="0.2">
      <c r="A11" s="1"/>
      <c r="B11" s="13"/>
      <c r="C11" s="1"/>
      <c r="D11" s="1"/>
      <c r="E11" s="1"/>
      <c r="F11" s="1"/>
      <c r="G11" s="1"/>
      <c r="H11" s="1"/>
      <c r="I11" s="1"/>
      <c r="J11" s="1"/>
      <c r="K11" s="1"/>
      <c r="L11" s="1"/>
      <c r="M11" s="1"/>
      <c r="N11" s="1"/>
      <c r="O11" s="1"/>
      <c r="P11" s="1"/>
      <c r="Q11" s="1"/>
      <c r="R11" s="1"/>
      <c r="S11" s="1"/>
      <c r="T11" s="1"/>
      <c r="U11" s="1"/>
      <c r="V11" s="1"/>
      <c r="W11" s="1"/>
      <c r="X11" s="1"/>
      <c r="Y11" s="1"/>
      <c r="Z11" s="1"/>
    </row>
    <row r="12" spans="1:26" x14ac:dyDescent="0.2">
      <c r="A12" s="1"/>
      <c r="B12" s="1"/>
      <c r="C12" s="1"/>
      <c r="D12" s="1"/>
      <c r="E12" s="1"/>
      <c r="F12" s="1"/>
      <c r="G12" s="1"/>
      <c r="H12" s="1"/>
      <c r="I12" s="1"/>
      <c r="J12" s="1"/>
      <c r="K12" s="1"/>
      <c r="L12" s="1"/>
      <c r="M12" s="1"/>
      <c r="N12" s="1"/>
      <c r="O12" s="1"/>
      <c r="P12" s="1"/>
      <c r="Q12" s="1"/>
      <c r="R12" s="1"/>
      <c r="S12" s="1"/>
      <c r="T12" s="1"/>
      <c r="U12" s="1"/>
      <c r="V12" s="1"/>
      <c r="W12" s="1"/>
      <c r="X12" s="1"/>
      <c r="Y12" s="1"/>
      <c r="Z12" s="1"/>
    </row>
    <row r="13" spans="1:26" x14ac:dyDescent="0.2">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x14ac:dyDescent="0.2">
      <c r="A14" s="1"/>
      <c r="B14" s="13"/>
      <c r="C14" s="1"/>
      <c r="D14" s="1"/>
      <c r="E14" s="1"/>
      <c r="F14" s="1"/>
      <c r="G14" s="1"/>
      <c r="H14" s="1"/>
      <c r="I14" s="1"/>
      <c r="J14" s="1"/>
      <c r="K14" s="1"/>
      <c r="L14" s="1"/>
      <c r="M14" s="1"/>
      <c r="N14" s="1"/>
      <c r="O14" s="1"/>
      <c r="P14" s="1"/>
      <c r="Q14" s="1"/>
      <c r="R14" s="1"/>
      <c r="S14" s="1"/>
      <c r="T14" s="1"/>
      <c r="U14" s="1"/>
      <c r="V14" s="1"/>
      <c r="W14" s="1"/>
      <c r="X14" s="1"/>
      <c r="Y14" s="1"/>
      <c r="Z14" s="1"/>
    </row>
    <row r="15" spans="1:26" x14ac:dyDescent="0.2">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5.75" customHeight="1" x14ac:dyDescent="0.2">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ht="15.75" customHeight="1" x14ac:dyDescent="0.2">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ht="15.75" customHeight="1" x14ac:dyDescent="0.2">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ht="15.75" customHeight="1" x14ac:dyDescent="0.2">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ht="15.75" customHeight="1" x14ac:dyDescent="0.2">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5.75" customHeight="1" x14ac:dyDescent="0.2">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5.75" customHeight="1" x14ac:dyDescent="0.2">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5.75" customHeight="1" x14ac:dyDescent="0.2">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x14ac:dyDescent="0.2">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5.75" customHeight="1" x14ac:dyDescent="0.2">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5.75" customHeight="1" x14ac:dyDescent="0.2">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5.75" customHeight="1" x14ac:dyDescent="0.2">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5.75" customHeight="1" x14ac:dyDescent="0.2">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5.75" customHeight="1" x14ac:dyDescent="0.2">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2">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2">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2">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2">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2">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2">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2">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2">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
    <row r="217" spans="1:26" ht="15.75" customHeight="1" x14ac:dyDescent="0.2"/>
    <row r="218" spans="1:26" ht="15.75" customHeight="1" x14ac:dyDescent="0.2"/>
    <row r="219" spans="1:26" ht="15.75" customHeight="1" x14ac:dyDescent="0.2"/>
    <row r="220" spans="1:26" ht="15.75" customHeight="1" x14ac:dyDescent="0.2"/>
    <row r="221" spans="1:26" ht="15.75" customHeight="1" x14ac:dyDescent="0.2"/>
    <row r="222" spans="1:26" ht="15.75" customHeight="1" x14ac:dyDescent="0.2"/>
    <row r="223" spans="1:26" ht="15.75" customHeight="1" x14ac:dyDescent="0.2"/>
    <row r="224" spans="1:26"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sheetData>
  <mergeCells count="3">
    <mergeCell ref="A8:D8"/>
    <mergeCell ref="A1:G1"/>
    <mergeCell ref="A5:E5"/>
  </mergeCells>
  <pageMargins left="0.51181102362204722" right="0.51181102362204722" top="1.4566929133858268" bottom="0.86614173228346458" header="0" footer="0"/>
  <pageSetup paperSize="9" scale="8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Z1000"/>
  <sheetViews>
    <sheetView workbookViewId="0"/>
  </sheetViews>
  <sheetFormatPr defaultColWidth="12.5703125" defaultRowHeight="15" customHeight="1" x14ac:dyDescent="0.2"/>
  <cols>
    <col min="1" max="1" width="6" customWidth="1"/>
    <col min="2" max="2" width="67.140625" customWidth="1"/>
    <col min="3" max="3" width="8.140625" customWidth="1"/>
    <col min="4" max="4" width="12.140625" customWidth="1"/>
    <col min="5" max="5" width="16.7109375" customWidth="1"/>
    <col min="6" max="6" width="14.85546875" customWidth="1"/>
    <col min="7" max="7" width="16.140625" customWidth="1"/>
    <col min="8" max="8" width="14.7109375" customWidth="1"/>
    <col min="9" max="9" width="10.5703125" customWidth="1"/>
    <col min="10" max="26" width="8.5703125" customWidth="1"/>
  </cols>
  <sheetData>
    <row r="1" spans="1:26" ht="12.75" customHeight="1" x14ac:dyDescent="0.2">
      <c r="A1" s="389" t="s">
        <v>218</v>
      </c>
      <c r="B1" s="369"/>
      <c r="C1" s="369"/>
      <c r="D1" s="369"/>
      <c r="E1" s="369"/>
      <c r="F1" s="369"/>
      <c r="G1" s="369"/>
      <c r="H1" s="370"/>
      <c r="I1" s="79"/>
      <c r="J1" s="79"/>
      <c r="K1" s="79"/>
      <c r="L1" s="79"/>
      <c r="M1" s="79"/>
      <c r="N1" s="79"/>
      <c r="O1" s="79"/>
      <c r="P1" s="79"/>
      <c r="Q1" s="79"/>
      <c r="R1" s="79"/>
      <c r="S1" s="79"/>
      <c r="T1" s="79"/>
      <c r="U1" s="79"/>
      <c r="V1" s="79"/>
      <c r="W1" s="79"/>
      <c r="X1" s="79"/>
      <c r="Y1" s="79"/>
      <c r="Z1" s="79"/>
    </row>
    <row r="2" spans="1:26" ht="12.75" customHeight="1" x14ac:dyDescent="0.2">
      <c r="A2" s="379" t="s">
        <v>219</v>
      </c>
      <c r="B2" s="380" t="s">
        <v>203</v>
      </c>
      <c r="C2" s="376" t="s">
        <v>292</v>
      </c>
      <c r="D2" s="376" t="s">
        <v>293</v>
      </c>
      <c r="E2" s="376" t="s">
        <v>294</v>
      </c>
      <c r="F2" s="376" t="s">
        <v>295</v>
      </c>
      <c r="G2" s="376" t="s">
        <v>296</v>
      </c>
      <c r="H2" s="376" t="s">
        <v>297</v>
      </c>
      <c r="I2" s="79"/>
      <c r="J2" s="79"/>
      <c r="K2" s="79"/>
      <c r="L2" s="79"/>
      <c r="M2" s="79"/>
      <c r="N2" s="79"/>
      <c r="O2" s="79"/>
      <c r="P2" s="79"/>
      <c r="Q2" s="79"/>
      <c r="R2" s="79"/>
      <c r="S2" s="79"/>
      <c r="T2" s="79"/>
      <c r="U2" s="79"/>
      <c r="V2" s="79"/>
      <c r="W2" s="79"/>
      <c r="X2" s="79"/>
      <c r="Y2" s="79"/>
      <c r="Z2" s="79"/>
    </row>
    <row r="3" spans="1:26" ht="12.75" customHeight="1" x14ac:dyDescent="0.2">
      <c r="A3" s="378"/>
      <c r="B3" s="378"/>
      <c r="C3" s="374"/>
      <c r="D3" s="374"/>
      <c r="E3" s="374"/>
      <c r="F3" s="374"/>
      <c r="G3" s="374"/>
      <c r="H3" s="374"/>
      <c r="I3" s="79"/>
      <c r="J3" s="79"/>
      <c r="K3" s="79"/>
      <c r="L3" s="79"/>
      <c r="M3" s="79"/>
      <c r="N3" s="79"/>
      <c r="O3" s="79"/>
      <c r="P3" s="79"/>
      <c r="Q3" s="79"/>
      <c r="R3" s="79"/>
      <c r="S3" s="79"/>
      <c r="T3" s="79"/>
      <c r="U3" s="79"/>
      <c r="V3" s="79"/>
      <c r="W3" s="79"/>
      <c r="X3" s="79"/>
      <c r="Y3" s="79"/>
      <c r="Z3" s="79"/>
    </row>
    <row r="4" spans="1:26" ht="12.75" customHeight="1" x14ac:dyDescent="0.2">
      <c r="A4" s="374"/>
      <c r="B4" s="374"/>
      <c r="C4" s="147" t="s">
        <v>18</v>
      </c>
      <c r="D4" s="147" t="s">
        <v>20</v>
      </c>
      <c r="E4" s="147" t="s">
        <v>298</v>
      </c>
      <c r="F4" s="147" t="s">
        <v>26</v>
      </c>
      <c r="G4" s="147" t="s">
        <v>28</v>
      </c>
      <c r="H4" s="148" t="s">
        <v>299</v>
      </c>
      <c r="I4" s="79"/>
      <c r="J4" s="79"/>
      <c r="K4" s="79"/>
      <c r="L4" s="79"/>
      <c r="M4" s="79"/>
      <c r="N4" s="79"/>
      <c r="O4" s="79"/>
      <c r="P4" s="79"/>
      <c r="Q4" s="79"/>
      <c r="R4" s="79"/>
      <c r="S4" s="79"/>
      <c r="T4" s="79"/>
      <c r="U4" s="79"/>
      <c r="V4" s="79"/>
      <c r="W4" s="79"/>
      <c r="X4" s="79"/>
      <c r="Y4" s="79"/>
      <c r="Z4" s="79"/>
    </row>
    <row r="5" spans="1:26" ht="12.75" customHeight="1" x14ac:dyDescent="0.2">
      <c r="A5" s="127">
        <v>1</v>
      </c>
      <c r="B5" s="149" t="s">
        <v>300</v>
      </c>
      <c r="C5" s="150">
        <v>20</v>
      </c>
      <c r="D5" s="151">
        <v>579.85</v>
      </c>
      <c r="E5" s="152">
        <f t="shared" ref="E5:E8" si="0">C5*D5</f>
        <v>11597</v>
      </c>
      <c r="F5" s="153">
        <v>0.1</v>
      </c>
      <c r="G5" s="154">
        <v>120</v>
      </c>
      <c r="H5" s="155">
        <f t="shared" ref="H5:H8" si="1">E5*F5/G5</f>
        <v>9.6641666666666666</v>
      </c>
      <c r="I5" s="156"/>
      <c r="J5" s="79"/>
      <c r="K5" s="79"/>
      <c r="L5" s="79"/>
      <c r="M5" s="79"/>
      <c r="N5" s="79"/>
      <c r="O5" s="79"/>
      <c r="P5" s="79"/>
      <c r="Q5" s="79"/>
      <c r="R5" s="79"/>
      <c r="S5" s="79"/>
      <c r="T5" s="79"/>
      <c r="U5" s="79"/>
      <c r="V5" s="79"/>
      <c r="W5" s="79"/>
      <c r="X5" s="79"/>
      <c r="Y5" s="79"/>
      <c r="Z5" s="79"/>
    </row>
    <row r="6" spans="1:26" ht="12.75" customHeight="1" x14ac:dyDescent="0.2">
      <c r="A6" s="127">
        <v>2</v>
      </c>
      <c r="B6" s="149" t="s">
        <v>301</v>
      </c>
      <c r="C6" s="150">
        <v>2</v>
      </c>
      <c r="D6" s="151">
        <v>523.4</v>
      </c>
      <c r="E6" s="152">
        <f t="shared" si="0"/>
        <v>1046.8</v>
      </c>
      <c r="F6" s="153">
        <v>0.1</v>
      </c>
      <c r="G6" s="154">
        <v>120</v>
      </c>
      <c r="H6" s="155">
        <f t="shared" si="1"/>
        <v>0.8723333333333334</v>
      </c>
      <c r="I6" s="79"/>
      <c r="J6" s="79"/>
      <c r="K6" s="79"/>
      <c r="L6" s="79"/>
      <c r="M6" s="79"/>
      <c r="N6" s="79"/>
      <c r="O6" s="79"/>
      <c r="P6" s="79"/>
      <c r="Q6" s="79"/>
      <c r="R6" s="79"/>
      <c r="S6" s="79"/>
      <c r="T6" s="79"/>
      <c r="U6" s="79"/>
      <c r="V6" s="79"/>
      <c r="W6" s="79"/>
      <c r="X6" s="79"/>
      <c r="Y6" s="79"/>
      <c r="Z6" s="79"/>
    </row>
    <row r="7" spans="1:26" ht="12.75" customHeight="1" x14ac:dyDescent="0.2">
      <c r="A7" s="127">
        <v>3</v>
      </c>
      <c r="B7" s="149" t="s">
        <v>302</v>
      </c>
      <c r="C7" s="157">
        <v>2</v>
      </c>
      <c r="D7" s="151">
        <v>199.27</v>
      </c>
      <c r="E7" s="152">
        <f t="shared" si="0"/>
        <v>398.54</v>
      </c>
      <c r="F7" s="153">
        <v>0.1</v>
      </c>
      <c r="G7" s="154">
        <v>120</v>
      </c>
      <c r="H7" s="155">
        <f t="shared" si="1"/>
        <v>0.33211666666666673</v>
      </c>
      <c r="I7" s="79"/>
      <c r="J7" s="79"/>
      <c r="K7" s="79"/>
      <c r="L7" s="79"/>
      <c r="M7" s="79"/>
      <c r="N7" s="79"/>
      <c r="O7" s="79"/>
      <c r="P7" s="79"/>
      <c r="Q7" s="79"/>
      <c r="R7" s="79"/>
      <c r="S7" s="79"/>
      <c r="T7" s="79"/>
      <c r="U7" s="79"/>
      <c r="V7" s="79"/>
      <c r="W7" s="79"/>
      <c r="X7" s="79"/>
      <c r="Y7" s="79"/>
      <c r="Z7" s="79"/>
    </row>
    <row r="8" spans="1:26" ht="12.75" customHeight="1" x14ac:dyDescent="0.2">
      <c r="A8" s="127">
        <v>4</v>
      </c>
      <c r="B8" s="149" t="s">
        <v>303</v>
      </c>
      <c r="C8" s="150">
        <v>7</v>
      </c>
      <c r="D8" s="158">
        <v>3435.77</v>
      </c>
      <c r="E8" s="159">
        <f t="shared" si="0"/>
        <v>24050.39</v>
      </c>
      <c r="F8" s="160">
        <v>0.1</v>
      </c>
      <c r="G8" s="161">
        <v>120</v>
      </c>
      <c r="H8" s="155">
        <f t="shared" si="1"/>
        <v>20.041991666666668</v>
      </c>
      <c r="I8" s="79"/>
      <c r="J8" s="79"/>
      <c r="K8" s="79"/>
      <c r="L8" s="79"/>
      <c r="M8" s="79"/>
      <c r="N8" s="79"/>
      <c r="O8" s="79"/>
      <c r="P8" s="79"/>
      <c r="Q8" s="79"/>
      <c r="R8" s="79"/>
      <c r="S8" s="79"/>
      <c r="T8" s="79"/>
      <c r="U8" s="79"/>
      <c r="V8" s="79"/>
      <c r="W8" s="79"/>
      <c r="X8" s="79"/>
      <c r="Y8" s="79"/>
      <c r="Z8" s="79"/>
    </row>
    <row r="9" spans="1:26" ht="12.75" customHeight="1" x14ac:dyDescent="0.2">
      <c r="A9" s="388" t="s">
        <v>284</v>
      </c>
      <c r="B9" s="295"/>
      <c r="C9" s="162"/>
      <c r="D9" s="163">
        <f t="shared" ref="D9:E9" si="2">SUM(D5:D8)</f>
        <v>4738.29</v>
      </c>
      <c r="E9" s="163">
        <f t="shared" si="2"/>
        <v>37092.729999999996</v>
      </c>
      <c r="F9" s="164"/>
      <c r="G9" s="163" t="s">
        <v>129</v>
      </c>
      <c r="H9" s="165">
        <f>SUM(H5:H8)</f>
        <v>30.910608333333336</v>
      </c>
      <c r="I9" s="79"/>
      <c r="J9" s="79"/>
      <c r="K9" s="79"/>
      <c r="L9" s="79"/>
      <c r="M9" s="79"/>
      <c r="N9" s="79"/>
      <c r="O9" s="79"/>
      <c r="P9" s="79"/>
      <c r="Q9" s="79"/>
      <c r="R9" s="79"/>
      <c r="S9" s="79"/>
      <c r="T9" s="79"/>
      <c r="U9" s="79"/>
      <c r="V9" s="79"/>
      <c r="W9" s="79"/>
      <c r="X9" s="79"/>
      <c r="Y9" s="79"/>
      <c r="Z9" s="79"/>
    </row>
    <row r="10" spans="1:26" ht="12.75" customHeight="1" x14ac:dyDescent="0.2">
      <c r="A10" s="389" t="s">
        <v>304</v>
      </c>
      <c r="B10" s="369"/>
      <c r="C10" s="369"/>
      <c r="D10" s="369"/>
      <c r="E10" s="369"/>
      <c r="F10" s="369"/>
      <c r="G10" s="370"/>
      <c r="H10" s="166">
        <f>H9/35</f>
        <v>0.88316023809523814</v>
      </c>
      <c r="I10" s="79"/>
      <c r="J10" s="79"/>
      <c r="K10" s="79"/>
      <c r="L10" s="79"/>
      <c r="M10" s="79"/>
      <c r="N10" s="79"/>
      <c r="O10" s="79"/>
      <c r="P10" s="79"/>
      <c r="Q10" s="79"/>
      <c r="R10" s="79"/>
      <c r="S10" s="79"/>
      <c r="T10" s="79"/>
      <c r="U10" s="79"/>
      <c r="V10" s="79"/>
      <c r="W10" s="79"/>
      <c r="X10" s="79"/>
      <c r="Y10" s="79"/>
      <c r="Z10" s="79"/>
    </row>
    <row r="11" spans="1:26" ht="12.75" customHeight="1" x14ac:dyDescent="0.2">
      <c r="A11" s="79"/>
      <c r="B11" s="79"/>
      <c r="C11" s="79"/>
      <c r="D11" s="79"/>
      <c r="E11" s="79"/>
      <c r="F11" s="79"/>
      <c r="G11" s="79"/>
      <c r="H11" s="79"/>
      <c r="I11" s="79"/>
      <c r="J11" s="79"/>
      <c r="K11" s="79"/>
      <c r="L11" s="79"/>
      <c r="M11" s="79"/>
      <c r="N11" s="79"/>
      <c r="O11" s="79"/>
      <c r="P11" s="79"/>
      <c r="Q11" s="79"/>
      <c r="R11" s="79"/>
      <c r="S11" s="79"/>
      <c r="T11" s="79"/>
      <c r="U11" s="79"/>
      <c r="V11" s="79"/>
      <c r="W11" s="79"/>
      <c r="X11" s="79"/>
      <c r="Y11" s="79"/>
      <c r="Z11" s="79"/>
    </row>
    <row r="12" spans="1:26" ht="12.75" customHeight="1" x14ac:dyDescent="0.2">
      <c r="A12" s="79"/>
      <c r="B12" s="79"/>
      <c r="C12" s="79"/>
      <c r="D12" s="79"/>
      <c r="E12" s="79"/>
      <c r="F12" s="79"/>
      <c r="G12" s="79"/>
      <c r="H12" s="167"/>
      <c r="I12" s="79"/>
      <c r="J12" s="79"/>
      <c r="K12" s="79"/>
      <c r="L12" s="79"/>
      <c r="M12" s="79"/>
      <c r="N12" s="79"/>
      <c r="O12" s="79"/>
      <c r="P12" s="79"/>
      <c r="Q12" s="79"/>
      <c r="R12" s="79"/>
      <c r="S12" s="79"/>
      <c r="T12" s="79"/>
      <c r="U12" s="79"/>
      <c r="V12" s="79"/>
      <c r="W12" s="79"/>
      <c r="X12" s="79"/>
      <c r="Y12" s="79"/>
      <c r="Z12" s="79"/>
    </row>
    <row r="13" spans="1:26" ht="12.75" customHeight="1" x14ac:dyDescent="0.2">
      <c r="A13" s="79"/>
      <c r="B13" s="79"/>
      <c r="C13" s="79"/>
      <c r="D13" s="79"/>
      <c r="E13" s="79"/>
      <c r="F13" s="79"/>
      <c r="G13" s="79"/>
      <c r="H13" s="79"/>
      <c r="I13" s="79"/>
      <c r="J13" s="79"/>
      <c r="K13" s="79"/>
      <c r="L13" s="79"/>
      <c r="M13" s="79"/>
      <c r="N13" s="79"/>
      <c r="O13" s="79"/>
      <c r="P13" s="79"/>
      <c r="Q13" s="79"/>
      <c r="R13" s="79"/>
      <c r="S13" s="79"/>
      <c r="T13" s="79"/>
      <c r="U13" s="79"/>
      <c r="V13" s="79"/>
      <c r="W13" s="79"/>
      <c r="X13" s="79"/>
      <c r="Y13" s="79"/>
      <c r="Z13" s="79"/>
    </row>
    <row r="14" spans="1:26" ht="12.75" customHeight="1" x14ac:dyDescent="0.2">
      <c r="A14" s="79"/>
      <c r="B14" s="79"/>
      <c r="C14" s="79"/>
      <c r="D14" s="79"/>
      <c r="E14" s="79"/>
      <c r="F14" s="79"/>
      <c r="G14" s="79"/>
      <c r="H14" s="79"/>
      <c r="I14" s="79"/>
      <c r="J14" s="79"/>
      <c r="K14" s="79"/>
      <c r="L14" s="79"/>
      <c r="M14" s="79"/>
      <c r="N14" s="79"/>
      <c r="O14" s="79"/>
      <c r="P14" s="79"/>
      <c r="Q14" s="79"/>
      <c r="R14" s="79"/>
      <c r="S14" s="79"/>
      <c r="T14" s="79"/>
      <c r="U14" s="79"/>
      <c r="V14" s="79"/>
      <c r="W14" s="79"/>
      <c r="X14" s="79"/>
      <c r="Y14" s="79"/>
      <c r="Z14" s="79"/>
    </row>
    <row r="15" spans="1:26" ht="12.75" customHeight="1" x14ac:dyDescent="0.2">
      <c r="A15" s="79"/>
      <c r="B15" s="79"/>
      <c r="C15" s="79"/>
      <c r="D15" s="79"/>
      <c r="E15" s="79"/>
      <c r="F15" s="79"/>
      <c r="G15" s="79"/>
      <c r="H15" s="79"/>
      <c r="I15" s="79"/>
      <c r="J15" s="79"/>
      <c r="K15" s="79"/>
      <c r="L15" s="79"/>
      <c r="M15" s="79"/>
      <c r="N15" s="79"/>
      <c r="O15" s="79"/>
      <c r="P15" s="79"/>
      <c r="Q15" s="79"/>
      <c r="R15" s="79"/>
      <c r="S15" s="79"/>
      <c r="T15" s="79"/>
      <c r="U15" s="79"/>
      <c r="V15" s="79"/>
      <c r="W15" s="79"/>
      <c r="X15" s="79"/>
      <c r="Y15" s="79"/>
      <c r="Z15" s="79"/>
    </row>
    <row r="16" spans="1:26" ht="12.75" customHeight="1" x14ac:dyDescent="0.2">
      <c r="A16" s="79"/>
      <c r="B16" s="79"/>
      <c r="C16" s="79"/>
      <c r="D16" s="79"/>
      <c r="E16" s="79"/>
      <c r="F16" s="79"/>
      <c r="G16" s="79"/>
      <c r="H16" s="79"/>
      <c r="I16" s="79"/>
      <c r="J16" s="79"/>
      <c r="K16" s="79"/>
      <c r="L16" s="79"/>
      <c r="M16" s="79"/>
      <c r="N16" s="79"/>
      <c r="O16" s="79"/>
      <c r="P16" s="79"/>
      <c r="Q16" s="79"/>
      <c r="R16" s="79"/>
      <c r="S16" s="79"/>
      <c r="T16" s="79"/>
      <c r="U16" s="79"/>
      <c r="V16" s="79"/>
      <c r="W16" s="79"/>
      <c r="X16" s="79"/>
      <c r="Y16" s="79"/>
      <c r="Z16" s="79"/>
    </row>
    <row r="17" spans="1:26" ht="12.75" customHeight="1" x14ac:dyDescent="0.2">
      <c r="A17" s="79"/>
      <c r="B17" s="79"/>
      <c r="C17" s="79"/>
      <c r="D17" s="79"/>
      <c r="E17" s="79"/>
      <c r="F17" s="79"/>
      <c r="G17" s="79"/>
      <c r="H17" s="79"/>
      <c r="I17" s="79"/>
      <c r="J17" s="79"/>
      <c r="K17" s="79"/>
      <c r="L17" s="79"/>
      <c r="M17" s="79"/>
      <c r="N17" s="79"/>
      <c r="O17" s="79"/>
      <c r="P17" s="79"/>
      <c r="Q17" s="79"/>
      <c r="R17" s="79"/>
      <c r="S17" s="79"/>
      <c r="T17" s="79"/>
      <c r="U17" s="79"/>
      <c r="V17" s="79"/>
      <c r="W17" s="79"/>
      <c r="X17" s="79"/>
      <c r="Y17" s="79"/>
      <c r="Z17" s="79"/>
    </row>
    <row r="18" spans="1:26" ht="12.75" customHeight="1" x14ac:dyDescent="0.2">
      <c r="A18" s="79"/>
      <c r="B18" s="79"/>
      <c r="C18" s="79"/>
      <c r="D18" s="79"/>
      <c r="E18" s="79"/>
      <c r="F18" s="79"/>
      <c r="G18" s="79"/>
      <c r="H18" s="79"/>
      <c r="I18" s="79"/>
      <c r="J18" s="79"/>
      <c r="K18" s="79"/>
      <c r="L18" s="79"/>
      <c r="M18" s="79"/>
      <c r="N18" s="79"/>
      <c r="O18" s="79"/>
      <c r="P18" s="79"/>
      <c r="Q18" s="79"/>
      <c r="R18" s="79"/>
      <c r="S18" s="79"/>
      <c r="T18" s="79"/>
      <c r="U18" s="79"/>
      <c r="V18" s="79"/>
      <c r="W18" s="79"/>
      <c r="X18" s="79"/>
      <c r="Y18" s="79"/>
      <c r="Z18" s="79"/>
    </row>
    <row r="19" spans="1:26" ht="12.75" customHeight="1" x14ac:dyDescent="0.2">
      <c r="A19" s="79"/>
      <c r="B19" s="79"/>
      <c r="C19" s="79"/>
      <c r="D19" s="79"/>
      <c r="E19" s="79"/>
      <c r="F19" s="79"/>
      <c r="G19" s="79"/>
      <c r="H19" s="79"/>
      <c r="I19" s="79"/>
      <c r="J19" s="79"/>
      <c r="K19" s="79"/>
      <c r="L19" s="79"/>
      <c r="M19" s="79"/>
      <c r="N19" s="79"/>
      <c r="O19" s="79"/>
      <c r="P19" s="79"/>
      <c r="Q19" s="79"/>
      <c r="R19" s="79"/>
      <c r="S19" s="79"/>
      <c r="T19" s="79"/>
      <c r="U19" s="79"/>
      <c r="V19" s="79"/>
      <c r="W19" s="79"/>
      <c r="X19" s="79"/>
      <c r="Y19" s="79"/>
      <c r="Z19" s="79"/>
    </row>
    <row r="20" spans="1:26" ht="12.75" customHeight="1" x14ac:dyDescent="0.2">
      <c r="A20" s="79"/>
      <c r="B20" s="79"/>
      <c r="C20" s="79"/>
      <c r="D20" s="79"/>
      <c r="E20" s="79"/>
      <c r="F20" s="79"/>
      <c r="G20" s="79"/>
      <c r="H20" s="79"/>
      <c r="I20" s="79"/>
      <c r="J20" s="79"/>
      <c r="K20" s="79"/>
      <c r="L20" s="79"/>
      <c r="M20" s="79"/>
      <c r="N20" s="79"/>
      <c r="O20" s="79"/>
      <c r="P20" s="79"/>
      <c r="Q20" s="79"/>
      <c r="R20" s="79"/>
      <c r="S20" s="79"/>
      <c r="T20" s="79"/>
      <c r="U20" s="79"/>
      <c r="V20" s="79"/>
      <c r="W20" s="79"/>
      <c r="X20" s="79"/>
      <c r="Y20" s="79"/>
      <c r="Z20" s="79"/>
    </row>
    <row r="21" spans="1:26" ht="12.75" customHeight="1" x14ac:dyDescent="0.2">
      <c r="A21" s="79"/>
      <c r="B21" s="79"/>
      <c r="C21" s="79"/>
      <c r="D21" s="79"/>
      <c r="E21" s="79"/>
      <c r="F21" s="79"/>
      <c r="G21" s="79"/>
      <c r="H21" s="79"/>
      <c r="I21" s="79"/>
      <c r="J21" s="79"/>
      <c r="K21" s="79"/>
      <c r="L21" s="79"/>
      <c r="M21" s="79"/>
      <c r="N21" s="79"/>
      <c r="O21" s="79"/>
      <c r="P21" s="79"/>
      <c r="Q21" s="79"/>
      <c r="R21" s="79"/>
      <c r="S21" s="79"/>
      <c r="T21" s="79"/>
      <c r="U21" s="79"/>
      <c r="V21" s="79"/>
      <c r="W21" s="79"/>
      <c r="X21" s="79"/>
      <c r="Y21" s="79"/>
      <c r="Z21" s="79"/>
    </row>
    <row r="22" spans="1:26" ht="12.75" customHeight="1" x14ac:dyDescent="0.2">
      <c r="A22" s="79"/>
      <c r="B22" s="79"/>
      <c r="C22" s="79"/>
      <c r="D22" s="79"/>
      <c r="E22" s="79"/>
      <c r="F22" s="79"/>
      <c r="G22" s="79"/>
      <c r="H22" s="79"/>
      <c r="I22" s="79"/>
      <c r="J22" s="79"/>
      <c r="K22" s="79"/>
      <c r="L22" s="79"/>
      <c r="M22" s="79"/>
      <c r="N22" s="79"/>
      <c r="O22" s="79"/>
      <c r="P22" s="79"/>
      <c r="Q22" s="79"/>
      <c r="R22" s="79"/>
      <c r="S22" s="79"/>
      <c r="T22" s="79"/>
      <c r="U22" s="79"/>
      <c r="V22" s="79"/>
      <c r="W22" s="79"/>
      <c r="X22" s="79"/>
      <c r="Y22" s="79"/>
      <c r="Z22" s="79"/>
    </row>
    <row r="23" spans="1:26" ht="12.75" customHeight="1" x14ac:dyDescent="0.2">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row>
    <row r="24" spans="1:26" ht="12.75" customHeight="1" x14ac:dyDescent="0.2">
      <c r="A24" s="79"/>
      <c r="B24" s="79"/>
      <c r="C24" s="79"/>
      <c r="D24" s="79"/>
      <c r="E24" s="79"/>
      <c r="F24" s="79"/>
      <c r="G24" s="79"/>
      <c r="H24" s="79"/>
      <c r="I24" s="79"/>
      <c r="J24" s="79"/>
      <c r="K24" s="79"/>
      <c r="L24" s="79"/>
      <c r="M24" s="79"/>
      <c r="N24" s="79"/>
      <c r="O24" s="79"/>
      <c r="P24" s="79"/>
      <c r="Q24" s="79"/>
      <c r="R24" s="79"/>
      <c r="S24" s="79"/>
      <c r="T24" s="79"/>
      <c r="U24" s="79"/>
      <c r="V24" s="79"/>
      <c r="W24" s="79"/>
      <c r="X24" s="79"/>
      <c r="Y24" s="79"/>
      <c r="Z24" s="79"/>
    </row>
    <row r="25" spans="1:26" ht="12.75" customHeight="1" x14ac:dyDescent="0.2">
      <c r="A25" s="79"/>
      <c r="B25" s="79"/>
      <c r="C25" s="79"/>
      <c r="D25" s="79"/>
      <c r="E25" s="79"/>
      <c r="F25" s="79"/>
      <c r="G25" s="79"/>
      <c r="H25" s="79"/>
      <c r="I25" s="79"/>
      <c r="J25" s="79"/>
      <c r="K25" s="79"/>
      <c r="L25" s="79"/>
      <c r="M25" s="79"/>
      <c r="N25" s="79"/>
      <c r="O25" s="79"/>
      <c r="P25" s="79"/>
      <c r="Q25" s="79"/>
      <c r="R25" s="79"/>
      <c r="S25" s="79"/>
      <c r="T25" s="79"/>
      <c r="U25" s="79"/>
      <c r="V25" s="79"/>
      <c r="W25" s="79"/>
      <c r="X25" s="79"/>
      <c r="Y25" s="79"/>
      <c r="Z25" s="79"/>
    </row>
    <row r="26" spans="1:26" ht="12.75" customHeight="1" x14ac:dyDescent="0.2">
      <c r="A26" s="79"/>
      <c r="B26" s="79"/>
      <c r="C26" s="79"/>
      <c r="D26" s="79"/>
      <c r="E26" s="79"/>
      <c r="F26" s="79"/>
      <c r="G26" s="79"/>
      <c r="H26" s="79"/>
      <c r="I26" s="79"/>
      <c r="J26" s="79"/>
      <c r="K26" s="79"/>
      <c r="L26" s="79"/>
      <c r="M26" s="79"/>
      <c r="N26" s="79"/>
      <c r="O26" s="79"/>
      <c r="P26" s="79"/>
      <c r="Q26" s="79"/>
      <c r="R26" s="79"/>
      <c r="S26" s="79"/>
      <c r="T26" s="79"/>
      <c r="U26" s="79"/>
      <c r="V26" s="79"/>
      <c r="W26" s="79"/>
      <c r="X26" s="79"/>
      <c r="Y26" s="79"/>
      <c r="Z26" s="79"/>
    </row>
    <row r="27" spans="1:26" ht="12.75" customHeight="1" x14ac:dyDescent="0.2">
      <c r="A27" s="79"/>
      <c r="B27" s="79"/>
      <c r="C27" s="79"/>
      <c r="D27" s="79"/>
      <c r="E27" s="79"/>
      <c r="F27" s="79"/>
      <c r="G27" s="79"/>
      <c r="H27" s="79"/>
      <c r="I27" s="79"/>
      <c r="J27" s="79"/>
      <c r="K27" s="79"/>
      <c r="L27" s="79"/>
      <c r="M27" s="79"/>
      <c r="N27" s="79"/>
      <c r="O27" s="79"/>
      <c r="P27" s="79"/>
      <c r="Q27" s="79"/>
      <c r="R27" s="79"/>
      <c r="S27" s="79"/>
      <c r="T27" s="79"/>
      <c r="U27" s="79"/>
      <c r="V27" s="79"/>
      <c r="W27" s="79"/>
      <c r="X27" s="79"/>
      <c r="Y27" s="79"/>
      <c r="Z27" s="79"/>
    </row>
    <row r="28" spans="1:26" ht="12.75" customHeight="1" x14ac:dyDescent="0.2">
      <c r="A28" s="79"/>
      <c r="B28" s="79"/>
      <c r="C28" s="79"/>
      <c r="D28" s="79"/>
      <c r="E28" s="79"/>
      <c r="F28" s="79"/>
      <c r="G28" s="79"/>
      <c r="H28" s="79"/>
      <c r="I28" s="79"/>
      <c r="J28" s="79"/>
      <c r="K28" s="79"/>
      <c r="L28" s="79"/>
      <c r="M28" s="79"/>
      <c r="N28" s="79"/>
      <c r="O28" s="79"/>
      <c r="P28" s="79"/>
      <c r="Q28" s="79"/>
      <c r="R28" s="79"/>
      <c r="S28" s="79"/>
      <c r="T28" s="79"/>
      <c r="U28" s="79"/>
      <c r="V28" s="79"/>
      <c r="W28" s="79"/>
      <c r="X28" s="79"/>
      <c r="Y28" s="79"/>
      <c r="Z28" s="79"/>
    </row>
    <row r="29" spans="1:26" ht="12.75" customHeight="1" x14ac:dyDescent="0.2">
      <c r="A29" s="79"/>
      <c r="B29" s="79"/>
      <c r="C29" s="79"/>
      <c r="D29" s="79"/>
      <c r="E29" s="79"/>
      <c r="F29" s="79"/>
      <c r="G29" s="79"/>
      <c r="H29" s="79"/>
      <c r="I29" s="79"/>
      <c r="J29" s="79"/>
      <c r="K29" s="79"/>
      <c r="L29" s="79"/>
      <c r="M29" s="79"/>
      <c r="N29" s="79"/>
      <c r="O29" s="79"/>
      <c r="P29" s="79"/>
      <c r="Q29" s="79"/>
      <c r="R29" s="79"/>
      <c r="S29" s="79"/>
      <c r="T29" s="79"/>
      <c r="U29" s="79"/>
      <c r="V29" s="79"/>
      <c r="W29" s="79"/>
      <c r="X29" s="79"/>
      <c r="Y29" s="79"/>
      <c r="Z29" s="79"/>
    </row>
    <row r="30" spans="1:26" ht="12.75" customHeight="1" x14ac:dyDescent="0.2">
      <c r="A30" s="79"/>
      <c r="B30" s="79"/>
      <c r="C30" s="79"/>
      <c r="D30" s="79"/>
      <c r="E30" s="79"/>
      <c r="F30" s="79"/>
      <c r="G30" s="79"/>
      <c r="H30" s="79"/>
      <c r="I30" s="79"/>
      <c r="J30" s="79"/>
      <c r="K30" s="79"/>
      <c r="L30" s="79"/>
      <c r="M30" s="79"/>
      <c r="N30" s="79"/>
      <c r="O30" s="79"/>
      <c r="P30" s="79"/>
      <c r="Q30" s="79"/>
      <c r="R30" s="79"/>
      <c r="S30" s="79"/>
      <c r="T30" s="79"/>
      <c r="U30" s="79"/>
      <c r="V30" s="79"/>
      <c r="W30" s="79"/>
      <c r="X30" s="79"/>
      <c r="Y30" s="79"/>
      <c r="Z30" s="79"/>
    </row>
    <row r="31" spans="1:26" ht="12.75" customHeight="1" x14ac:dyDescent="0.2">
      <c r="A31" s="79"/>
      <c r="B31" s="79"/>
      <c r="C31" s="79"/>
      <c r="D31" s="79"/>
      <c r="E31" s="79"/>
      <c r="F31" s="79"/>
      <c r="G31" s="79"/>
      <c r="H31" s="79"/>
      <c r="I31" s="79"/>
      <c r="J31" s="79"/>
      <c r="K31" s="79"/>
      <c r="L31" s="79"/>
      <c r="M31" s="79"/>
      <c r="N31" s="79"/>
      <c r="O31" s="79"/>
      <c r="P31" s="79"/>
      <c r="Q31" s="79"/>
      <c r="R31" s="79"/>
      <c r="S31" s="79"/>
      <c r="T31" s="79"/>
      <c r="U31" s="79"/>
      <c r="V31" s="79"/>
      <c r="W31" s="79"/>
      <c r="X31" s="79"/>
      <c r="Y31" s="79"/>
      <c r="Z31" s="79"/>
    </row>
    <row r="32" spans="1:26" ht="12.75" customHeight="1" x14ac:dyDescent="0.2">
      <c r="A32" s="79"/>
      <c r="B32" s="79"/>
      <c r="C32" s="79"/>
      <c r="D32" s="79"/>
      <c r="E32" s="79"/>
      <c r="F32" s="79"/>
      <c r="G32" s="79"/>
      <c r="H32" s="79"/>
      <c r="I32" s="79"/>
      <c r="J32" s="79"/>
      <c r="K32" s="79"/>
      <c r="L32" s="79"/>
      <c r="M32" s="79"/>
      <c r="N32" s="79"/>
      <c r="O32" s="79"/>
      <c r="P32" s="79"/>
      <c r="Q32" s="79"/>
      <c r="R32" s="79"/>
      <c r="S32" s="79"/>
      <c r="T32" s="79"/>
      <c r="U32" s="79"/>
      <c r="V32" s="79"/>
      <c r="W32" s="79"/>
      <c r="X32" s="79"/>
      <c r="Y32" s="79"/>
      <c r="Z32" s="79"/>
    </row>
    <row r="33" spans="1:26" ht="12.75" customHeight="1" x14ac:dyDescent="0.2">
      <c r="A33" s="79"/>
      <c r="B33" s="79"/>
      <c r="C33" s="79"/>
      <c r="D33" s="79"/>
      <c r="E33" s="79"/>
      <c r="F33" s="79"/>
      <c r="G33" s="79"/>
      <c r="H33" s="79"/>
      <c r="I33" s="79"/>
      <c r="J33" s="79"/>
      <c r="K33" s="79"/>
      <c r="L33" s="79"/>
      <c r="M33" s="79"/>
      <c r="N33" s="79"/>
      <c r="O33" s="79"/>
      <c r="P33" s="79"/>
      <c r="Q33" s="79"/>
      <c r="R33" s="79"/>
      <c r="S33" s="79"/>
      <c r="T33" s="79"/>
      <c r="U33" s="79"/>
      <c r="V33" s="79"/>
      <c r="W33" s="79"/>
      <c r="X33" s="79"/>
      <c r="Y33" s="79"/>
      <c r="Z33" s="79"/>
    </row>
    <row r="34" spans="1:26" ht="12.75" customHeight="1" x14ac:dyDescent="0.2">
      <c r="A34" s="79"/>
      <c r="B34" s="79"/>
      <c r="C34" s="79"/>
      <c r="D34" s="79"/>
      <c r="E34" s="79"/>
      <c r="F34" s="79"/>
      <c r="G34" s="79"/>
      <c r="H34" s="79"/>
      <c r="I34" s="79"/>
      <c r="J34" s="79"/>
      <c r="K34" s="79"/>
      <c r="L34" s="79"/>
      <c r="M34" s="79"/>
      <c r="N34" s="79"/>
      <c r="O34" s="79"/>
      <c r="P34" s="79"/>
      <c r="Q34" s="79"/>
      <c r="R34" s="79"/>
      <c r="S34" s="79"/>
      <c r="T34" s="79"/>
      <c r="U34" s="79"/>
      <c r="V34" s="79"/>
      <c r="W34" s="79"/>
      <c r="X34" s="79"/>
      <c r="Y34" s="79"/>
      <c r="Z34" s="79"/>
    </row>
    <row r="35" spans="1:26" ht="12.75" customHeight="1" x14ac:dyDescent="0.2">
      <c r="A35" s="79"/>
      <c r="B35" s="79"/>
      <c r="C35" s="79"/>
      <c r="D35" s="79"/>
      <c r="E35" s="79"/>
      <c r="F35" s="79"/>
      <c r="G35" s="79"/>
      <c r="H35" s="79"/>
      <c r="I35" s="79"/>
      <c r="J35" s="79"/>
      <c r="K35" s="79"/>
      <c r="L35" s="79"/>
      <c r="M35" s="79"/>
      <c r="N35" s="79"/>
      <c r="O35" s="79"/>
      <c r="P35" s="79"/>
      <c r="Q35" s="79"/>
      <c r="R35" s="79"/>
      <c r="S35" s="79"/>
      <c r="T35" s="79"/>
      <c r="U35" s="79"/>
      <c r="V35" s="79"/>
      <c r="W35" s="79"/>
      <c r="X35" s="79"/>
      <c r="Y35" s="79"/>
      <c r="Z35" s="79"/>
    </row>
    <row r="36" spans="1:26" ht="12.75" customHeight="1" x14ac:dyDescent="0.2">
      <c r="A36" s="79"/>
      <c r="B36" s="79"/>
      <c r="C36" s="79"/>
      <c r="D36" s="79"/>
      <c r="E36" s="79"/>
      <c r="F36" s="79"/>
      <c r="G36" s="79"/>
      <c r="H36" s="79"/>
      <c r="I36" s="79"/>
      <c r="J36" s="79"/>
      <c r="K36" s="79"/>
      <c r="L36" s="79"/>
      <c r="M36" s="79"/>
      <c r="N36" s="79"/>
      <c r="O36" s="79"/>
      <c r="P36" s="79"/>
      <c r="Q36" s="79"/>
      <c r="R36" s="79"/>
      <c r="S36" s="79"/>
      <c r="T36" s="79"/>
      <c r="U36" s="79"/>
      <c r="V36" s="79"/>
      <c r="W36" s="79"/>
      <c r="X36" s="79"/>
      <c r="Y36" s="79"/>
      <c r="Z36" s="79"/>
    </row>
    <row r="37" spans="1:26" ht="12.75" customHeight="1" x14ac:dyDescent="0.2">
      <c r="A37" s="79"/>
      <c r="B37" s="79"/>
      <c r="C37" s="79"/>
      <c r="D37" s="79"/>
      <c r="E37" s="79"/>
      <c r="F37" s="79"/>
      <c r="G37" s="79"/>
      <c r="H37" s="79"/>
      <c r="I37" s="79"/>
      <c r="J37" s="79"/>
      <c r="K37" s="79"/>
      <c r="L37" s="79"/>
      <c r="M37" s="79"/>
      <c r="N37" s="79"/>
      <c r="O37" s="79"/>
      <c r="P37" s="79"/>
      <c r="Q37" s="79"/>
      <c r="R37" s="79"/>
      <c r="S37" s="79"/>
      <c r="T37" s="79"/>
      <c r="U37" s="79"/>
      <c r="V37" s="79"/>
      <c r="W37" s="79"/>
      <c r="X37" s="79"/>
      <c r="Y37" s="79"/>
      <c r="Z37" s="79"/>
    </row>
    <row r="38" spans="1:26" ht="12.75" customHeight="1" x14ac:dyDescent="0.2">
      <c r="A38" s="79"/>
      <c r="B38" s="79"/>
      <c r="C38" s="79"/>
      <c r="D38" s="79"/>
      <c r="E38" s="79"/>
      <c r="F38" s="79"/>
      <c r="G38" s="79"/>
      <c r="H38" s="79"/>
      <c r="I38" s="79"/>
      <c r="J38" s="79"/>
      <c r="K38" s="79"/>
      <c r="L38" s="79"/>
      <c r="M38" s="79"/>
      <c r="N38" s="79"/>
      <c r="O38" s="79"/>
      <c r="P38" s="79"/>
      <c r="Q38" s="79"/>
      <c r="R38" s="79"/>
      <c r="S38" s="79"/>
      <c r="T38" s="79"/>
      <c r="U38" s="79"/>
      <c r="V38" s="79"/>
      <c r="W38" s="79"/>
      <c r="X38" s="79"/>
      <c r="Y38" s="79"/>
      <c r="Z38" s="79"/>
    </row>
    <row r="39" spans="1:26" ht="12.75" customHeight="1" x14ac:dyDescent="0.2">
      <c r="A39" s="79"/>
      <c r="B39" s="79"/>
      <c r="C39" s="79"/>
      <c r="D39" s="79"/>
      <c r="E39" s="79"/>
      <c r="F39" s="79"/>
      <c r="G39" s="79"/>
      <c r="H39" s="79"/>
      <c r="I39" s="79"/>
      <c r="J39" s="79"/>
      <c r="K39" s="79"/>
      <c r="L39" s="79"/>
      <c r="M39" s="79"/>
      <c r="N39" s="79"/>
      <c r="O39" s="79"/>
      <c r="P39" s="79"/>
      <c r="Q39" s="79"/>
      <c r="R39" s="79"/>
      <c r="S39" s="79"/>
      <c r="T39" s="79"/>
      <c r="U39" s="79"/>
      <c r="V39" s="79"/>
      <c r="W39" s="79"/>
      <c r="X39" s="79"/>
      <c r="Y39" s="79"/>
      <c r="Z39" s="79"/>
    </row>
    <row r="40" spans="1:26" ht="12.75" customHeight="1" x14ac:dyDescent="0.2">
      <c r="A40" s="79"/>
      <c r="B40" s="79"/>
      <c r="C40" s="79"/>
      <c r="D40" s="79"/>
      <c r="E40" s="79"/>
      <c r="F40" s="79"/>
      <c r="G40" s="79"/>
      <c r="H40" s="79"/>
      <c r="I40" s="79"/>
      <c r="J40" s="79"/>
      <c r="K40" s="79"/>
      <c r="L40" s="79"/>
      <c r="M40" s="79"/>
      <c r="N40" s="79"/>
      <c r="O40" s="79"/>
      <c r="P40" s="79"/>
      <c r="Q40" s="79"/>
      <c r="R40" s="79"/>
      <c r="S40" s="79"/>
      <c r="T40" s="79"/>
      <c r="U40" s="79"/>
      <c r="V40" s="79"/>
      <c r="W40" s="79"/>
      <c r="X40" s="79"/>
      <c r="Y40" s="79"/>
      <c r="Z40" s="79"/>
    </row>
    <row r="41" spans="1:26" ht="12.75" customHeight="1" x14ac:dyDescent="0.2">
      <c r="A41" s="79"/>
      <c r="B41" s="79"/>
      <c r="C41" s="79"/>
      <c r="D41" s="79"/>
      <c r="E41" s="79"/>
      <c r="F41" s="79"/>
      <c r="G41" s="79"/>
      <c r="H41" s="79"/>
      <c r="I41" s="79"/>
      <c r="J41" s="79"/>
      <c r="K41" s="79"/>
      <c r="L41" s="79"/>
      <c r="M41" s="79"/>
      <c r="N41" s="79"/>
      <c r="O41" s="79"/>
      <c r="P41" s="79"/>
      <c r="Q41" s="79"/>
      <c r="R41" s="79"/>
      <c r="S41" s="79"/>
      <c r="T41" s="79"/>
      <c r="U41" s="79"/>
      <c r="V41" s="79"/>
      <c r="W41" s="79"/>
      <c r="X41" s="79"/>
      <c r="Y41" s="79"/>
      <c r="Z41" s="79"/>
    </row>
    <row r="42" spans="1:26" ht="12.75" customHeight="1" x14ac:dyDescent="0.2">
      <c r="A42" s="79"/>
      <c r="B42" s="79"/>
      <c r="C42" s="79"/>
      <c r="D42" s="79"/>
      <c r="E42" s="79"/>
      <c r="F42" s="79"/>
      <c r="G42" s="79"/>
      <c r="H42" s="79"/>
      <c r="I42" s="79"/>
      <c r="J42" s="79"/>
      <c r="K42" s="79"/>
      <c r="L42" s="79"/>
      <c r="M42" s="79"/>
      <c r="N42" s="79"/>
      <c r="O42" s="79"/>
      <c r="P42" s="79"/>
      <c r="Q42" s="79"/>
      <c r="R42" s="79"/>
      <c r="S42" s="79"/>
      <c r="T42" s="79"/>
      <c r="U42" s="79"/>
      <c r="V42" s="79"/>
      <c r="W42" s="79"/>
      <c r="X42" s="79"/>
      <c r="Y42" s="79"/>
      <c r="Z42" s="79"/>
    </row>
    <row r="43" spans="1:26" ht="12.75" customHeight="1" x14ac:dyDescent="0.2">
      <c r="A43" s="79"/>
      <c r="B43" s="79"/>
      <c r="C43" s="79"/>
      <c r="D43" s="79"/>
      <c r="E43" s="79"/>
      <c r="F43" s="79"/>
      <c r="G43" s="79"/>
      <c r="H43" s="79"/>
      <c r="I43" s="79"/>
      <c r="J43" s="79"/>
      <c r="K43" s="79"/>
      <c r="L43" s="79"/>
      <c r="M43" s="79"/>
      <c r="N43" s="79"/>
      <c r="O43" s="79"/>
      <c r="P43" s="79"/>
      <c r="Q43" s="79"/>
      <c r="R43" s="79"/>
      <c r="S43" s="79"/>
      <c r="T43" s="79"/>
      <c r="U43" s="79"/>
      <c r="V43" s="79"/>
      <c r="W43" s="79"/>
      <c r="X43" s="79"/>
      <c r="Y43" s="79"/>
      <c r="Z43" s="79"/>
    </row>
    <row r="44" spans="1:26" ht="12.75" customHeight="1" x14ac:dyDescent="0.2">
      <c r="A44" s="79"/>
      <c r="B44" s="79"/>
      <c r="C44" s="79"/>
      <c r="D44" s="79"/>
      <c r="E44" s="79"/>
      <c r="F44" s="79"/>
      <c r="G44" s="79"/>
      <c r="H44" s="79"/>
      <c r="I44" s="79"/>
      <c r="J44" s="79"/>
      <c r="K44" s="79"/>
      <c r="L44" s="79"/>
      <c r="M44" s="79"/>
      <c r="N44" s="79"/>
      <c r="O44" s="79"/>
      <c r="P44" s="79"/>
      <c r="Q44" s="79"/>
      <c r="R44" s="79"/>
      <c r="S44" s="79"/>
      <c r="T44" s="79"/>
      <c r="U44" s="79"/>
      <c r="V44" s="79"/>
      <c r="W44" s="79"/>
      <c r="X44" s="79"/>
      <c r="Y44" s="79"/>
      <c r="Z44" s="79"/>
    </row>
    <row r="45" spans="1:26" ht="12.75" customHeight="1" x14ac:dyDescent="0.2">
      <c r="A45" s="79"/>
      <c r="B45" s="79"/>
      <c r="C45" s="79"/>
      <c r="D45" s="79"/>
      <c r="E45" s="79"/>
      <c r="F45" s="79"/>
      <c r="G45" s="79"/>
      <c r="H45" s="79"/>
      <c r="I45" s="79"/>
      <c r="J45" s="79"/>
      <c r="K45" s="79"/>
      <c r="L45" s="79"/>
      <c r="M45" s="79"/>
      <c r="N45" s="79"/>
      <c r="O45" s="79"/>
      <c r="P45" s="79"/>
      <c r="Q45" s="79"/>
      <c r="R45" s="79"/>
      <c r="S45" s="79"/>
      <c r="T45" s="79"/>
      <c r="U45" s="79"/>
      <c r="V45" s="79"/>
      <c r="W45" s="79"/>
      <c r="X45" s="79"/>
      <c r="Y45" s="79"/>
      <c r="Z45" s="79"/>
    </row>
    <row r="46" spans="1:26" ht="12.75" customHeight="1" x14ac:dyDescent="0.2">
      <c r="A46" s="79"/>
      <c r="B46" s="79"/>
      <c r="C46" s="79"/>
      <c r="D46" s="79"/>
      <c r="E46" s="79"/>
      <c r="F46" s="79"/>
      <c r="G46" s="79"/>
      <c r="H46" s="79"/>
      <c r="I46" s="79"/>
      <c r="J46" s="79"/>
      <c r="K46" s="79"/>
      <c r="L46" s="79"/>
      <c r="M46" s="79"/>
      <c r="N46" s="79"/>
      <c r="O46" s="79"/>
      <c r="P46" s="79"/>
      <c r="Q46" s="79"/>
      <c r="R46" s="79"/>
      <c r="S46" s="79"/>
      <c r="T46" s="79"/>
      <c r="U46" s="79"/>
      <c r="V46" s="79"/>
      <c r="W46" s="79"/>
      <c r="X46" s="79"/>
      <c r="Y46" s="79"/>
      <c r="Z46" s="79"/>
    </row>
    <row r="47" spans="1:26" ht="12.75" customHeight="1" x14ac:dyDescent="0.2">
      <c r="A47" s="79"/>
      <c r="B47" s="79"/>
      <c r="C47" s="79"/>
      <c r="D47" s="79"/>
      <c r="E47" s="79"/>
      <c r="F47" s="79"/>
      <c r="G47" s="79"/>
      <c r="H47" s="79"/>
      <c r="I47" s="79"/>
      <c r="J47" s="79"/>
      <c r="K47" s="79"/>
      <c r="L47" s="79"/>
      <c r="M47" s="79"/>
      <c r="N47" s="79"/>
      <c r="O47" s="79"/>
      <c r="P47" s="79"/>
      <c r="Q47" s="79"/>
      <c r="R47" s="79"/>
      <c r="S47" s="79"/>
      <c r="T47" s="79"/>
      <c r="U47" s="79"/>
      <c r="V47" s="79"/>
      <c r="W47" s="79"/>
      <c r="X47" s="79"/>
      <c r="Y47" s="79"/>
      <c r="Z47" s="79"/>
    </row>
    <row r="48" spans="1:26" ht="12.75" customHeight="1" x14ac:dyDescent="0.2">
      <c r="A48" s="79"/>
      <c r="B48" s="79"/>
      <c r="C48" s="79"/>
      <c r="D48" s="79"/>
      <c r="E48" s="79"/>
      <c r="F48" s="79"/>
      <c r="G48" s="79"/>
      <c r="H48" s="79"/>
      <c r="I48" s="79"/>
      <c r="J48" s="79"/>
      <c r="K48" s="79"/>
      <c r="L48" s="79"/>
      <c r="M48" s="79"/>
      <c r="N48" s="79"/>
      <c r="O48" s="79"/>
      <c r="P48" s="79"/>
      <c r="Q48" s="79"/>
      <c r="R48" s="79"/>
      <c r="S48" s="79"/>
      <c r="T48" s="79"/>
      <c r="U48" s="79"/>
      <c r="V48" s="79"/>
      <c r="W48" s="79"/>
      <c r="X48" s="79"/>
      <c r="Y48" s="79"/>
      <c r="Z48" s="79"/>
    </row>
    <row r="49" spans="1:26" ht="12.75" customHeight="1" x14ac:dyDescent="0.2">
      <c r="A49" s="79"/>
      <c r="B49" s="79"/>
      <c r="C49" s="79"/>
      <c r="D49" s="79"/>
      <c r="E49" s="79"/>
      <c r="F49" s="79"/>
      <c r="G49" s="79"/>
      <c r="H49" s="79"/>
      <c r="I49" s="79"/>
      <c r="J49" s="79"/>
      <c r="K49" s="79"/>
      <c r="L49" s="79"/>
      <c r="M49" s="79"/>
      <c r="N49" s="79"/>
      <c r="O49" s="79"/>
      <c r="P49" s="79"/>
      <c r="Q49" s="79"/>
      <c r="R49" s="79"/>
      <c r="S49" s="79"/>
      <c r="T49" s="79"/>
      <c r="U49" s="79"/>
      <c r="V49" s="79"/>
      <c r="W49" s="79"/>
      <c r="X49" s="79"/>
      <c r="Y49" s="79"/>
      <c r="Z49" s="79"/>
    </row>
    <row r="50" spans="1:26" ht="12.75" customHeight="1" x14ac:dyDescent="0.2">
      <c r="A50" s="79"/>
      <c r="B50" s="79"/>
      <c r="C50" s="79"/>
      <c r="D50" s="79"/>
      <c r="E50" s="79"/>
      <c r="F50" s="79"/>
      <c r="G50" s="79"/>
      <c r="H50" s="79"/>
      <c r="I50" s="79"/>
      <c r="J50" s="79"/>
      <c r="K50" s="79"/>
      <c r="L50" s="79"/>
      <c r="M50" s="79"/>
      <c r="N50" s="79"/>
      <c r="O50" s="79"/>
      <c r="P50" s="79"/>
      <c r="Q50" s="79"/>
      <c r="R50" s="79"/>
      <c r="S50" s="79"/>
      <c r="T50" s="79"/>
      <c r="U50" s="79"/>
      <c r="V50" s="79"/>
      <c r="W50" s="79"/>
      <c r="X50" s="79"/>
      <c r="Y50" s="79"/>
      <c r="Z50" s="79"/>
    </row>
    <row r="51" spans="1:26" ht="12.75" customHeight="1" x14ac:dyDescent="0.2">
      <c r="A51" s="79"/>
      <c r="B51" s="79"/>
      <c r="C51" s="79"/>
      <c r="D51" s="79"/>
      <c r="E51" s="79"/>
      <c r="F51" s="79"/>
      <c r="G51" s="79"/>
      <c r="H51" s="79"/>
      <c r="I51" s="79"/>
      <c r="J51" s="79"/>
      <c r="K51" s="79"/>
      <c r="L51" s="79"/>
      <c r="M51" s="79"/>
      <c r="N51" s="79"/>
      <c r="O51" s="79"/>
      <c r="P51" s="79"/>
      <c r="Q51" s="79"/>
      <c r="R51" s="79"/>
      <c r="S51" s="79"/>
      <c r="T51" s="79"/>
      <c r="U51" s="79"/>
      <c r="V51" s="79"/>
      <c r="W51" s="79"/>
      <c r="X51" s="79"/>
      <c r="Y51" s="79"/>
      <c r="Z51" s="79"/>
    </row>
    <row r="52" spans="1:26" ht="12.75" customHeight="1" x14ac:dyDescent="0.2">
      <c r="A52" s="79"/>
      <c r="B52" s="79"/>
      <c r="C52" s="79"/>
      <c r="D52" s="79"/>
      <c r="E52" s="79"/>
      <c r="F52" s="79"/>
      <c r="G52" s="79"/>
      <c r="H52" s="79"/>
      <c r="I52" s="79"/>
      <c r="J52" s="79"/>
      <c r="K52" s="79"/>
      <c r="L52" s="79"/>
      <c r="M52" s="79"/>
      <c r="N52" s="79"/>
      <c r="O52" s="79"/>
      <c r="P52" s="79"/>
      <c r="Q52" s="79"/>
      <c r="R52" s="79"/>
      <c r="S52" s="79"/>
      <c r="T52" s="79"/>
      <c r="U52" s="79"/>
      <c r="V52" s="79"/>
      <c r="W52" s="79"/>
      <c r="X52" s="79"/>
      <c r="Y52" s="79"/>
      <c r="Z52" s="79"/>
    </row>
    <row r="53" spans="1:26" ht="12.75" customHeight="1" x14ac:dyDescent="0.2">
      <c r="A53" s="79"/>
      <c r="B53" s="79"/>
      <c r="C53" s="79"/>
      <c r="D53" s="79"/>
      <c r="E53" s="79"/>
      <c r="F53" s="79"/>
      <c r="G53" s="79"/>
      <c r="H53" s="79"/>
      <c r="I53" s="79"/>
      <c r="J53" s="79"/>
      <c r="K53" s="79"/>
      <c r="L53" s="79"/>
      <c r="M53" s="79"/>
      <c r="N53" s="79"/>
      <c r="O53" s="79"/>
      <c r="P53" s="79"/>
      <c r="Q53" s="79"/>
      <c r="R53" s="79"/>
      <c r="S53" s="79"/>
      <c r="T53" s="79"/>
      <c r="U53" s="79"/>
      <c r="V53" s="79"/>
      <c r="W53" s="79"/>
      <c r="X53" s="79"/>
      <c r="Y53" s="79"/>
      <c r="Z53" s="79"/>
    </row>
    <row r="54" spans="1:26" ht="12.75" customHeight="1" x14ac:dyDescent="0.2">
      <c r="A54" s="79"/>
      <c r="B54" s="79"/>
      <c r="C54" s="79"/>
      <c r="D54" s="79"/>
      <c r="E54" s="79"/>
      <c r="F54" s="79"/>
      <c r="G54" s="79"/>
      <c r="H54" s="79"/>
      <c r="I54" s="79"/>
      <c r="J54" s="79"/>
      <c r="K54" s="79"/>
      <c r="L54" s="79"/>
      <c r="M54" s="79"/>
      <c r="N54" s="79"/>
      <c r="O54" s="79"/>
      <c r="P54" s="79"/>
      <c r="Q54" s="79"/>
      <c r="R54" s="79"/>
      <c r="S54" s="79"/>
      <c r="T54" s="79"/>
      <c r="U54" s="79"/>
      <c r="V54" s="79"/>
      <c r="W54" s="79"/>
      <c r="X54" s="79"/>
      <c r="Y54" s="79"/>
      <c r="Z54" s="79"/>
    </row>
    <row r="55" spans="1:26" ht="12.75" customHeight="1" x14ac:dyDescent="0.2">
      <c r="A55" s="79"/>
      <c r="B55" s="79"/>
      <c r="C55" s="79"/>
      <c r="D55" s="79"/>
      <c r="E55" s="79"/>
      <c r="F55" s="79"/>
      <c r="G55" s="79"/>
      <c r="H55" s="79"/>
      <c r="I55" s="79"/>
      <c r="J55" s="79"/>
      <c r="K55" s="79"/>
      <c r="L55" s="79"/>
      <c r="M55" s="79"/>
      <c r="N55" s="79"/>
      <c r="O55" s="79"/>
      <c r="P55" s="79"/>
      <c r="Q55" s="79"/>
      <c r="R55" s="79"/>
      <c r="S55" s="79"/>
      <c r="T55" s="79"/>
      <c r="U55" s="79"/>
      <c r="V55" s="79"/>
      <c r="W55" s="79"/>
      <c r="X55" s="79"/>
      <c r="Y55" s="79"/>
      <c r="Z55" s="79"/>
    </row>
    <row r="56" spans="1:26" ht="12.75" customHeight="1" x14ac:dyDescent="0.2">
      <c r="A56" s="79"/>
      <c r="B56" s="79"/>
      <c r="C56" s="79"/>
      <c r="D56" s="79"/>
      <c r="E56" s="79"/>
      <c r="F56" s="79"/>
      <c r="G56" s="79"/>
      <c r="H56" s="79"/>
      <c r="I56" s="79"/>
      <c r="J56" s="79"/>
      <c r="K56" s="79"/>
      <c r="L56" s="79"/>
      <c r="M56" s="79"/>
      <c r="N56" s="79"/>
      <c r="O56" s="79"/>
      <c r="P56" s="79"/>
      <c r="Q56" s="79"/>
      <c r="R56" s="79"/>
      <c r="S56" s="79"/>
      <c r="T56" s="79"/>
      <c r="U56" s="79"/>
      <c r="V56" s="79"/>
      <c r="W56" s="79"/>
      <c r="X56" s="79"/>
      <c r="Y56" s="79"/>
      <c r="Z56" s="79"/>
    </row>
    <row r="57" spans="1:26" ht="12.75" customHeight="1" x14ac:dyDescent="0.2">
      <c r="A57" s="79"/>
      <c r="B57" s="79"/>
      <c r="C57" s="79"/>
      <c r="D57" s="79"/>
      <c r="E57" s="79"/>
      <c r="F57" s="79"/>
      <c r="G57" s="79"/>
      <c r="H57" s="79"/>
      <c r="I57" s="79"/>
      <c r="J57" s="79"/>
      <c r="K57" s="79"/>
      <c r="L57" s="79"/>
      <c r="M57" s="79"/>
      <c r="N57" s="79"/>
      <c r="O57" s="79"/>
      <c r="P57" s="79"/>
      <c r="Q57" s="79"/>
      <c r="R57" s="79"/>
      <c r="S57" s="79"/>
      <c r="T57" s="79"/>
      <c r="U57" s="79"/>
      <c r="V57" s="79"/>
      <c r="W57" s="79"/>
      <c r="X57" s="79"/>
      <c r="Y57" s="79"/>
      <c r="Z57" s="79"/>
    </row>
    <row r="58" spans="1:26" ht="12.75" customHeight="1" x14ac:dyDescent="0.2">
      <c r="A58" s="79"/>
      <c r="B58" s="79"/>
      <c r="C58" s="79"/>
      <c r="D58" s="79"/>
      <c r="E58" s="79"/>
      <c r="F58" s="79"/>
      <c r="G58" s="79"/>
      <c r="H58" s="79"/>
      <c r="I58" s="79"/>
      <c r="J58" s="79"/>
      <c r="K58" s="79"/>
      <c r="L58" s="79"/>
      <c r="M58" s="79"/>
      <c r="N58" s="79"/>
      <c r="O58" s="79"/>
      <c r="P58" s="79"/>
      <c r="Q58" s="79"/>
      <c r="R58" s="79"/>
      <c r="S58" s="79"/>
      <c r="T58" s="79"/>
      <c r="U58" s="79"/>
      <c r="V58" s="79"/>
      <c r="W58" s="79"/>
      <c r="X58" s="79"/>
      <c r="Y58" s="79"/>
      <c r="Z58" s="79"/>
    </row>
    <row r="59" spans="1:26" ht="12.75" customHeight="1" x14ac:dyDescent="0.2">
      <c r="A59" s="79"/>
      <c r="B59" s="79"/>
      <c r="C59" s="79"/>
      <c r="D59" s="79"/>
      <c r="E59" s="79"/>
      <c r="F59" s="79"/>
      <c r="G59" s="79"/>
      <c r="H59" s="79"/>
      <c r="I59" s="79"/>
      <c r="J59" s="79"/>
      <c r="K59" s="79"/>
      <c r="L59" s="79"/>
      <c r="M59" s="79"/>
      <c r="N59" s="79"/>
      <c r="O59" s="79"/>
      <c r="P59" s="79"/>
      <c r="Q59" s="79"/>
      <c r="R59" s="79"/>
      <c r="S59" s="79"/>
      <c r="T59" s="79"/>
      <c r="U59" s="79"/>
      <c r="V59" s="79"/>
      <c r="W59" s="79"/>
      <c r="X59" s="79"/>
      <c r="Y59" s="79"/>
      <c r="Z59" s="79"/>
    </row>
    <row r="60" spans="1:26" ht="12.75" customHeight="1" x14ac:dyDescent="0.2">
      <c r="A60" s="79"/>
      <c r="B60" s="79"/>
      <c r="C60" s="79"/>
      <c r="D60" s="79"/>
      <c r="E60" s="79"/>
      <c r="F60" s="79"/>
      <c r="G60" s="79"/>
      <c r="H60" s="79"/>
      <c r="I60" s="79"/>
      <c r="J60" s="79"/>
      <c r="K60" s="79"/>
      <c r="L60" s="79"/>
      <c r="M60" s="79"/>
      <c r="N60" s="79"/>
      <c r="O60" s="79"/>
      <c r="P60" s="79"/>
      <c r="Q60" s="79"/>
      <c r="R60" s="79"/>
      <c r="S60" s="79"/>
      <c r="T60" s="79"/>
      <c r="U60" s="79"/>
      <c r="V60" s="79"/>
      <c r="W60" s="79"/>
      <c r="X60" s="79"/>
      <c r="Y60" s="79"/>
      <c r="Z60" s="79"/>
    </row>
    <row r="61" spans="1:26" ht="12.75" customHeight="1" x14ac:dyDescent="0.2">
      <c r="A61" s="79"/>
      <c r="B61" s="79"/>
      <c r="C61" s="79"/>
      <c r="D61" s="79"/>
      <c r="E61" s="79"/>
      <c r="F61" s="79"/>
      <c r="G61" s="79"/>
      <c r="H61" s="79"/>
      <c r="I61" s="79"/>
      <c r="J61" s="79"/>
      <c r="K61" s="79"/>
      <c r="L61" s="79"/>
      <c r="M61" s="79"/>
      <c r="N61" s="79"/>
      <c r="O61" s="79"/>
      <c r="P61" s="79"/>
      <c r="Q61" s="79"/>
      <c r="R61" s="79"/>
      <c r="S61" s="79"/>
      <c r="T61" s="79"/>
      <c r="U61" s="79"/>
      <c r="V61" s="79"/>
      <c r="W61" s="79"/>
      <c r="X61" s="79"/>
      <c r="Y61" s="79"/>
      <c r="Z61" s="79"/>
    </row>
    <row r="62" spans="1:26" ht="12.75" customHeight="1" x14ac:dyDescent="0.2">
      <c r="A62" s="79"/>
      <c r="B62" s="79"/>
      <c r="C62" s="79"/>
      <c r="D62" s="79"/>
      <c r="E62" s="79"/>
      <c r="F62" s="79"/>
      <c r="G62" s="79"/>
      <c r="H62" s="79"/>
      <c r="I62" s="79"/>
      <c r="J62" s="79"/>
      <c r="K62" s="79"/>
      <c r="L62" s="79"/>
      <c r="M62" s="79"/>
      <c r="N62" s="79"/>
      <c r="O62" s="79"/>
      <c r="P62" s="79"/>
      <c r="Q62" s="79"/>
      <c r="R62" s="79"/>
      <c r="S62" s="79"/>
      <c r="T62" s="79"/>
      <c r="U62" s="79"/>
      <c r="V62" s="79"/>
      <c r="W62" s="79"/>
      <c r="X62" s="79"/>
      <c r="Y62" s="79"/>
      <c r="Z62" s="79"/>
    </row>
    <row r="63" spans="1:26" ht="12.75" customHeight="1" x14ac:dyDescent="0.2">
      <c r="A63" s="79"/>
      <c r="B63" s="79"/>
      <c r="C63" s="79"/>
      <c r="D63" s="79"/>
      <c r="E63" s="79"/>
      <c r="F63" s="79"/>
      <c r="G63" s="79"/>
      <c r="H63" s="79"/>
      <c r="I63" s="79"/>
      <c r="J63" s="79"/>
      <c r="K63" s="79"/>
      <c r="L63" s="79"/>
      <c r="M63" s="79"/>
      <c r="N63" s="79"/>
      <c r="O63" s="79"/>
      <c r="P63" s="79"/>
      <c r="Q63" s="79"/>
      <c r="R63" s="79"/>
      <c r="S63" s="79"/>
      <c r="T63" s="79"/>
      <c r="U63" s="79"/>
      <c r="V63" s="79"/>
      <c r="W63" s="79"/>
      <c r="X63" s="79"/>
      <c r="Y63" s="79"/>
      <c r="Z63" s="79"/>
    </row>
    <row r="64" spans="1:26" ht="12.75" customHeight="1" x14ac:dyDescent="0.2">
      <c r="A64" s="79"/>
      <c r="B64" s="79"/>
      <c r="C64" s="79"/>
      <c r="D64" s="79"/>
      <c r="E64" s="79"/>
      <c r="F64" s="79"/>
      <c r="G64" s="79"/>
      <c r="H64" s="79"/>
      <c r="I64" s="79"/>
      <c r="J64" s="79"/>
      <c r="K64" s="79"/>
      <c r="L64" s="79"/>
      <c r="M64" s="79"/>
      <c r="N64" s="79"/>
      <c r="O64" s="79"/>
      <c r="P64" s="79"/>
      <c r="Q64" s="79"/>
      <c r="R64" s="79"/>
      <c r="S64" s="79"/>
      <c r="T64" s="79"/>
      <c r="U64" s="79"/>
      <c r="V64" s="79"/>
      <c r="W64" s="79"/>
      <c r="X64" s="79"/>
      <c r="Y64" s="79"/>
      <c r="Z64" s="79"/>
    </row>
    <row r="65" spans="1:26" ht="12.75" customHeight="1" x14ac:dyDescent="0.2">
      <c r="A65" s="79"/>
      <c r="B65" s="79"/>
      <c r="C65" s="79"/>
      <c r="D65" s="79"/>
      <c r="E65" s="79"/>
      <c r="F65" s="79"/>
      <c r="G65" s="79"/>
      <c r="H65" s="79"/>
      <c r="I65" s="79"/>
      <c r="J65" s="79"/>
      <c r="K65" s="79"/>
      <c r="L65" s="79"/>
      <c r="M65" s="79"/>
      <c r="N65" s="79"/>
      <c r="O65" s="79"/>
      <c r="P65" s="79"/>
      <c r="Q65" s="79"/>
      <c r="R65" s="79"/>
      <c r="S65" s="79"/>
      <c r="T65" s="79"/>
      <c r="U65" s="79"/>
      <c r="V65" s="79"/>
      <c r="W65" s="79"/>
      <c r="X65" s="79"/>
      <c r="Y65" s="79"/>
      <c r="Z65" s="79"/>
    </row>
    <row r="66" spans="1:26" ht="12.75" customHeight="1" x14ac:dyDescent="0.2">
      <c r="A66" s="79"/>
      <c r="B66" s="79"/>
      <c r="C66" s="79"/>
      <c r="D66" s="79"/>
      <c r="E66" s="79"/>
      <c r="F66" s="79"/>
      <c r="G66" s="79"/>
      <c r="H66" s="79"/>
      <c r="I66" s="79"/>
      <c r="J66" s="79"/>
      <c r="K66" s="79"/>
      <c r="L66" s="79"/>
      <c r="M66" s="79"/>
      <c r="N66" s="79"/>
      <c r="O66" s="79"/>
      <c r="P66" s="79"/>
      <c r="Q66" s="79"/>
      <c r="R66" s="79"/>
      <c r="S66" s="79"/>
      <c r="T66" s="79"/>
      <c r="U66" s="79"/>
      <c r="V66" s="79"/>
      <c r="W66" s="79"/>
      <c r="X66" s="79"/>
      <c r="Y66" s="79"/>
      <c r="Z66" s="79"/>
    </row>
    <row r="67" spans="1:26" ht="12.75" customHeight="1" x14ac:dyDescent="0.2">
      <c r="A67" s="79"/>
      <c r="B67" s="79"/>
      <c r="C67" s="79"/>
      <c r="D67" s="79"/>
      <c r="E67" s="79"/>
      <c r="F67" s="79"/>
      <c r="G67" s="79"/>
      <c r="H67" s="79"/>
      <c r="I67" s="79"/>
      <c r="J67" s="79"/>
      <c r="K67" s="79"/>
      <c r="L67" s="79"/>
      <c r="M67" s="79"/>
      <c r="N67" s="79"/>
      <c r="O67" s="79"/>
      <c r="P67" s="79"/>
      <c r="Q67" s="79"/>
      <c r="R67" s="79"/>
      <c r="S67" s="79"/>
      <c r="T67" s="79"/>
      <c r="U67" s="79"/>
      <c r="V67" s="79"/>
      <c r="W67" s="79"/>
      <c r="X67" s="79"/>
      <c r="Y67" s="79"/>
      <c r="Z67" s="79"/>
    </row>
    <row r="68" spans="1:26" ht="12.75" customHeight="1" x14ac:dyDescent="0.2">
      <c r="A68" s="79"/>
      <c r="B68" s="79"/>
      <c r="C68" s="79"/>
      <c r="D68" s="79"/>
      <c r="E68" s="79"/>
      <c r="F68" s="79"/>
      <c r="G68" s="79"/>
      <c r="H68" s="79"/>
      <c r="I68" s="79"/>
      <c r="J68" s="79"/>
      <c r="K68" s="79"/>
      <c r="L68" s="79"/>
      <c r="M68" s="79"/>
      <c r="N68" s="79"/>
      <c r="O68" s="79"/>
      <c r="P68" s="79"/>
      <c r="Q68" s="79"/>
      <c r="R68" s="79"/>
      <c r="S68" s="79"/>
      <c r="T68" s="79"/>
      <c r="U68" s="79"/>
      <c r="V68" s="79"/>
      <c r="W68" s="79"/>
      <c r="X68" s="79"/>
      <c r="Y68" s="79"/>
      <c r="Z68" s="79"/>
    </row>
    <row r="69" spans="1:26" ht="12.75" customHeight="1" x14ac:dyDescent="0.2">
      <c r="A69" s="79"/>
      <c r="B69" s="79"/>
      <c r="C69" s="79"/>
      <c r="D69" s="79"/>
      <c r="E69" s="79"/>
      <c r="F69" s="79"/>
      <c r="G69" s="79"/>
      <c r="H69" s="79"/>
      <c r="I69" s="79"/>
      <c r="J69" s="79"/>
      <c r="K69" s="79"/>
      <c r="L69" s="79"/>
      <c r="M69" s="79"/>
      <c r="N69" s="79"/>
      <c r="O69" s="79"/>
      <c r="P69" s="79"/>
      <c r="Q69" s="79"/>
      <c r="R69" s="79"/>
      <c r="S69" s="79"/>
      <c r="T69" s="79"/>
      <c r="U69" s="79"/>
      <c r="V69" s="79"/>
      <c r="W69" s="79"/>
      <c r="X69" s="79"/>
      <c r="Y69" s="79"/>
      <c r="Z69" s="79"/>
    </row>
    <row r="70" spans="1:26" ht="12.75" customHeight="1" x14ac:dyDescent="0.2">
      <c r="A70" s="79"/>
      <c r="B70" s="79"/>
      <c r="C70" s="79"/>
      <c r="D70" s="79"/>
      <c r="E70" s="79"/>
      <c r="F70" s="79"/>
      <c r="G70" s="79"/>
      <c r="H70" s="79"/>
      <c r="I70" s="79"/>
      <c r="J70" s="79"/>
      <c r="K70" s="79"/>
      <c r="L70" s="79"/>
      <c r="M70" s="79"/>
      <c r="N70" s="79"/>
      <c r="O70" s="79"/>
      <c r="P70" s="79"/>
      <c r="Q70" s="79"/>
      <c r="R70" s="79"/>
      <c r="S70" s="79"/>
      <c r="T70" s="79"/>
      <c r="U70" s="79"/>
      <c r="V70" s="79"/>
      <c r="W70" s="79"/>
      <c r="X70" s="79"/>
      <c r="Y70" s="79"/>
      <c r="Z70" s="79"/>
    </row>
    <row r="71" spans="1:26" ht="12.75" customHeight="1" x14ac:dyDescent="0.2">
      <c r="A71" s="79"/>
      <c r="B71" s="79"/>
      <c r="C71" s="79"/>
      <c r="D71" s="79"/>
      <c r="E71" s="79"/>
      <c r="F71" s="79"/>
      <c r="G71" s="79"/>
      <c r="H71" s="79"/>
      <c r="I71" s="79"/>
      <c r="J71" s="79"/>
      <c r="K71" s="79"/>
      <c r="L71" s="79"/>
      <c r="M71" s="79"/>
      <c r="N71" s="79"/>
      <c r="O71" s="79"/>
      <c r="P71" s="79"/>
      <c r="Q71" s="79"/>
      <c r="R71" s="79"/>
      <c r="S71" s="79"/>
      <c r="T71" s="79"/>
      <c r="U71" s="79"/>
      <c r="V71" s="79"/>
      <c r="W71" s="79"/>
      <c r="X71" s="79"/>
      <c r="Y71" s="79"/>
      <c r="Z71" s="79"/>
    </row>
    <row r="72" spans="1:26" ht="12.75" customHeight="1" x14ac:dyDescent="0.2">
      <c r="A72" s="79"/>
      <c r="B72" s="79"/>
      <c r="C72" s="79"/>
      <c r="D72" s="79"/>
      <c r="E72" s="79"/>
      <c r="F72" s="79"/>
      <c r="G72" s="79"/>
      <c r="H72" s="79"/>
      <c r="I72" s="79"/>
      <c r="J72" s="79"/>
      <c r="K72" s="79"/>
      <c r="L72" s="79"/>
      <c r="M72" s="79"/>
      <c r="N72" s="79"/>
      <c r="O72" s="79"/>
      <c r="P72" s="79"/>
      <c r="Q72" s="79"/>
      <c r="R72" s="79"/>
      <c r="S72" s="79"/>
      <c r="T72" s="79"/>
      <c r="U72" s="79"/>
      <c r="V72" s="79"/>
      <c r="W72" s="79"/>
      <c r="X72" s="79"/>
      <c r="Y72" s="79"/>
      <c r="Z72" s="79"/>
    </row>
    <row r="73" spans="1:26" ht="12.75" customHeight="1" x14ac:dyDescent="0.2">
      <c r="A73" s="79"/>
      <c r="B73" s="79"/>
      <c r="C73" s="79"/>
      <c r="D73" s="79"/>
      <c r="E73" s="79"/>
      <c r="F73" s="79"/>
      <c r="G73" s="79"/>
      <c r="H73" s="79"/>
      <c r="I73" s="79"/>
      <c r="J73" s="79"/>
      <c r="K73" s="79"/>
      <c r="L73" s="79"/>
      <c r="M73" s="79"/>
      <c r="N73" s="79"/>
      <c r="O73" s="79"/>
      <c r="P73" s="79"/>
      <c r="Q73" s="79"/>
      <c r="R73" s="79"/>
      <c r="S73" s="79"/>
      <c r="T73" s="79"/>
      <c r="U73" s="79"/>
      <c r="V73" s="79"/>
      <c r="W73" s="79"/>
      <c r="X73" s="79"/>
      <c r="Y73" s="79"/>
      <c r="Z73" s="79"/>
    </row>
    <row r="74" spans="1:26" ht="12.75" customHeight="1" x14ac:dyDescent="0.2">
      <c r="A74" s="79"/>
      <c r="B74" s="79"/>
      <c r="C74" s="79"/>
      <c r="D74" s="79"/>
      <c r="E74" s="79"/>
      <c r="F74" s="79"/>
      <c r="G74" s="79"/>
      <c r="H74" s="79"/>
      <c r="I74" s="79"/>
      <c r="J74" s="79"/>
      <c r="K74" s="79"/>
      <c r="L74" s="79"/>
      <c r="M74" s="79"/>
      <c r="N74" s="79"/>
      <c r="O74" s="79"/>
      <c r="P74" s="79"/>
      <c r="Q74" s="79"/>
      <c r="R74" s="79"/>
      <c r="S74" s="79"/>
      <c r="T74" s="79"/>
      <c r="U74" s="79"/>
      <c r="V74" s="79"/>
      <c r="W74" s="79"/>
      <c r="X74" s="79"/>
      <c r="Y74" s="79"/>
      <c r="Z74" s="79"/>
    </row>
    <row r="75" spans="1:26" ht="12.75" customHeight="1" x14ac:dyDescent="0.2">
      <c r="A75" s="79"/>
      <c r="B75" s="79"/>
      <c r="C75" s="79"/>
      <c r="D75" s="79"/>
      <c r="E75" s="79"/>
      <c r="F75" s="79"/>
      <c r="G75" s="79"/>
      <c r="H75" s="79"/>
      <c r="I75" s="79"/>
      <c r="J75" s="79"/>
      <c r="K75" s="79"/>
      <c r="L75" s="79"/>
      <c r="M75" s="79"/>
      <c r="N75" s="79"/>
      <c r="O75" s="79"/>
      <c r="P75" s="79"/>
      <c r="Q75" s="79"/>
      <c r="R75" s="79"/>
      <c r="S75" s="79"/>
      <c r="T75" s="79"/>
      <c r="U75" s="79"/>
      <c r="V75" s="79"/>
      <c r="W75" s="79"/>
      <c r="X75" s="79"/>
      <c r="Y75" s="79"/>
      <c r="Z75" s="79"/>
    </row>
    <row r="76" spans="1:26" ht="12.75" customHeight="1" x14ac:dyDescent="0.2">
      <c r="A76" s="79"/>
      <c r="B76" s="79"/>
      <c r="C76" s="79"/>
      <c r="D76" s="79"/>
      <c r="E76" s="79"/>
      <c r="F76" s="79"/>
      <c r="G76" s="79"/>
      <c r="H76" s="79"/>
      <c r="I76" s="79"/>
      <c r="J76" s="79"/>
      <c r="K76" s="79"/>
      <c r="L76" s="79"/>
      <c r="M76" s="79"/>
      <c r="N76" s="79"/>
      <c r="O76" s="79"/>
      <c r="P76" s="79"/>
      <c r="Q76" s="79"/>
      <c r="R76" s="79"/>
      <c r="S76" s="79"/>
      <c r="T76" s="79"/>
      <c r="U76" s="79"/>
      <c r="V76" s="79"/>
      <c r="W76" s="79"/>
      <c r="X76" s="79"/>
      <c r="Y76" s="79"/>
      <c r="Z76" s="79"/>
    </row>
    <row r="77" spans="1:26" ht="12.75" customHeight="1" x14ac:dyDescent="0.2">
      <c r="A77" s="79"/>
      <c r="B77" s="79"/>
      <c r="C77" s="79"/>
      <c r="D77" s="79"/>
      <c r="E77" s="79"/>
      <c r="F77" s="79"/>
      <c r="G77" s="79"/>
      <c r="H77" s="79"/>
      <c r="I77" s="79"/>
      <c r="J77" s="79"/>
      <c r="K77" s="79"/>
      <c r="L77" s="79"/>
      <c r="M77" s="79"/>
      <c r="N77" s="79"/>
      <c r="O77" s="79"/>
      <c r="P77" s="79"/>
      <c r="Q77" s="79"/>
      <c r="R77" s="79"/>
      <c r="S77" s="79"/>
      <c r="T77" s="79"/>
      <c r="U77" s="79"/>
      <c r="V77" s="79"/>
      <c r="W77" s="79"/>
      <c r="X77" s="79"/>
      <c r="Y77" s="79"/>
      <c r="Z77" s="79"/>
    </row>
    <row r="78" spans="1:26" ht="12.75" customHeight="1" x14ac:dyDescent="0.2">
      <c r="A78" s="79"/>
      <c r="B78" s="79"/>
      <c r="C78" s="79"/>
      <c r="D78" s="79"/>
      <c r="E78" s="79"/>
      <c r="F78" s="79"/>
      <c r="G78" s="79"/>
      <c r="H78" s="79"/>
      <c r="I78" s="79"/>
      <c r="J78" s="79"/>
      <c r="K78" s="79"/>
      <c r="L78" s="79"/>
      <c r="M78" s="79"/>
      <c r="N78" s="79"/>
      <c r="O78" s="79"/>
      <c r="P78" s="79"/>
      <c r="Q78" s="79"/>
      <c r="R78" s="79"/>
      <c r="S78" s="79"/>
      <c r="T78" s="79"/>
      <c r="U78" s="79"/>
      <c r="V78" s="79"/>
      <c r="W78" s="79"/>
      <c r="X78" s="79"/>
      <c r="Y78" s="79"/>
      <c r="Z78" s="79"/>
    </row>
    <row r="79" spans="1:26" ht="12.75" customHeight="1" x14ac:dyDescent="0.2">
      <c r="A79" s="79"/>
      <c r="B79" s="79"/>
      <c r="C79" s="79"/>
      <c r="D79" s="79"/>
      <c r="E79" s="79"/>
      <c r="F79" s="79"/>
      <c r="G79" s="79"/>
      <c r="H79" s="79"/>
      <c r="I79" s="79"/>
      <c r="J79" s="79"/>
      <c r="K79" s="79"/>
      <c r="L79" s="79"/>
      <c r="M79" s="79"/>
      <c r="N79" s="79"/>
      <c r="O79" s="79"/>
      <c r="P79" s="79"/>
      <c r="Q79" s="79"/>
      <c r="R79" s="79"/>
      <c r="S79" s="79"/>
      <c r="T79" s="79"/>
      <c r="U79" s="79"/>
      <c r="V79" s="79"/>
      <c r="W79" s="79"/>
      <c r="X79" s="79"/>
      <c r="Y79" s="79"/>
      <c r="Z79" s="79"/>
    </row>
    <row r="80" spans="1:26" ht="12.75" customHeight="1" x14ac:dyDescent="0.2">
      <c r="A80" s="79"/>
      <c r="B80" s="79"/>
      <c r="C80" s="79"/>
      <c r="D80" s="79"/>
      <c r="E80" s="79"/>
      <c r="F80" s="79"/>
      <c r="G80" s="79"/>
      <c r="H80" s="79"/>
      <c r="I80" s="79"/>
      <c r="J80" s="79"/>
      <c r="K80" s="79"/>
      <c r="L80" s="79"/>
      <c r="M80" s="79"/>
      <c r="N80" s="79"/>
      <c r="O80" s="79"/>
      <c r="P80" s="79"/>
      <c r="Q80" s="79"/>
      <c r="R80" s="79"/>
      <c r="S80" s="79"/>
      <c r="T80" s="79"/>
      <c r="U80" s="79"/>
      <c r="V80" s="79"/>
      <c r="W80" s="79"/>
      <c r="X80" s="79"/>
      <c r="Y80" s="79"/>
      <c r="Z80" s="79"/>
    </row>
    <row r="81" spans="1:26" ht="12.75" customHeight="1" x14ac:dyDescent="0.2">
      <c r="A81" s="79"/>
      <c r="B81" s="79"/>
      <c r="C81" s="79"/>
      <c r="D81" s="79"/>
      <c r="E81" s="79"/>
      <c r="F81" s="79"/>
      <c r="G81" s="79"/>
      <c r="H81" s="79"/>
      <c r="I81" s="79"/>
      <c r="J81" s="79"/>
      <c r="K81" s="79"/>
      <c r="L81" s="79"/>
      <c r="M81" s="79"/>
      <c r="N81" s="79"/>
      <c r="O81" s="79"/>
      <c r="P81" s="79"/>
      <c r="Q81" s="79"/>
      <c r="R81" s="79"/>
      <c r="S81" s="79"/>
      <c r="T81" s="79"/>
      <c r="U81" s="79"/>
      <c r="V81" s="79"/>
      <c r="W81" s="79"/>
      <c r="X81" s="79"/>
      <c r="Y81" s="79"/>
      <c r="Z81" s="79"/>
    </row>
    <row r="82" spans="1:26" ht="12.75" customHeight="1" x14ac:dyDescent="0.2">
      <c r="A82" s="79"/>
      <c r="B82" s="79"/>
      <c r="C82" s="79"/>
      <c r="D82" s="79"/>
      <c r="E82" s="79"/>
      <c r="F82" s="79"/>
      <c r="G82" s="79"/>
      <c r="H82" s="79"/>
      <c r="I82" s="79"/>
      <c r="J82" s="79"/>
      <c r="K82" s="79"/>
      <c r="L82" s="79"/>
      <c r="M82" s="79"/>
      <c r="N82" s="79"/>
      <c r="O82" s="79"/>
      <c r="P82" s="79"/>
      <c r="Q82" s="79"/>
      <c r="R82" s="79"/>
      <c r="S82" s="79"/>
      <c r="T82" s="79"/>
      <c r="U82" s="79"/>
      <c r="V82" s="79"/>
      <c r="W82" s="79"/>
      <c r="X82" s="79"/>
      <c r="Y82" s="79"/>
      <c r="Z82" s="79"/>
    </row>
    <row r="83" spans="1:26" ht="12.75" customHeight="1" x14ac:dyDescent="0.2">
      <c r="A83" s="79"/>
      <c r="B83" s="79"/>
      <c r="C83" s="79"/>
      <c r="D83" s="79"/>
      <c r="E83" s="79"/>
      <c r="F83" s="79"/>
      <c r="G83" s="79"/>
      <c r="H83" s="79"/>
      <c r="I83" s="79"/>
      <c r="J83" s="79"/>
      <c r="K83" s="79"/>
      <c r="L83" s="79"/>
      <c r="M83" s="79"/>
      <c r="N83" s="79"/>
      <c r="O83" s="79"/>
      <c r="P83" s="79"/>
      <c r="Q83" s="79"/>
      <c r="R83" s="79"/>
      <c r="S83" s="79"/>
      <c r="T83" s="79"/>
      <c r="U83" s="79"/>
      <c r="V83" s="79"/>
      <c r="W83" s="79"/>
      <c r="X83" s="79"/>
      <c r="Y83" s="79"/>
      <c r="Z83" s="79"/>
    </row>
    <row r="84" spans="1:26" ht="12.75" customHeight="1" x14ac:dyDescent="0.2">
      <c r="A84" s="79"/>
      <c r="B84" s="79"/>
      <c r="C84" s="79"/>
      <c r="D84" s="79"/>
      <c r="E84" s="79"/>
      <c r="F84" s="79"/>
      <c r="G84" s="79"/>
      <c r="H84" s="79"/>
      <c r="I84" s="79"/>
      <c r="J84" s="79"/>
      <c r="K84" s="79"/>
      <c r="L84" s="79"/>
      <c r="M84" s="79"/>
      <c r="N84" s="79"/>
      <c r="O84" s="79"/>
      <c r="P84" s="79"/>
      <c r="Q84" s="79"/>
      <c r="R84" s="79"/>
      <c r="S84" s="79"/>
      <c r="T84" s="79"/>
      <c r="U84" s="79"/>
      <c r="V84" s="79"/>
      <c r="W84" s="79"/>
      <c r="X84" s="79"/>
      <c r="Y84" s="79"/>
      <c r="Z84" s="79"/>
    </row>
    <row r="85" spans="1:26" ht="12.75" customHeight="1" x14ac:dyDescent="0.2">
      <c r="A85" s="79"/>
      <c r="B85" s="79"/>
      <c r="C85" s="79"/>
      <c r="D85" s="79"/>
      <c r="E85" s="79"/>
      <c r="F85" s="79"/>
      <c r="G85" s="79"/>
      <c r="H85" s="79"/>
      <c r="I85" s="79"/>
      <c r="J85" s="79"/>
      <c r="K85" s="79"/>
      <c r="L85" s="79"/>
      <c r="M85" s="79"/>
      <c r="N85" s="79"/>
      <c r="O85" s="79"/>
      <c r="P85" s="79"/>
      <c r="Q85" s="79"/>
      <c r="R85" s="79"/>
      <c r="S85" s="79"/>
      <c r="T85" s="79"/>
      <c r="U85" s="79"/>
      <c r="V85" s="79"/>
      <c r="W85" s="79"/>
      <c r="X85" s="79"/>
      <c r="Y85" s="79"/>
      <c r="Z85" s="79"/>
    </row>
    <row r="86" spans="1:26" ht="12.75" customHeight="1" x14ac:dyDescent="0.2">
      <c r="A86" s="79"/>
      <c r="B86" s="79"/>
      <c r="C86" s="79"/>
      <c r="D86" s="79"/>
      <c r="E86" s="79"/>
      <c r="F86" s="79"/>
      <c r="G86" s="79"/>
      <c r="H86" s="79"/>
      <c r="I86" s="79"/>
      <c r="J86" s="79"/>
      <c r="K86" s="79"/>
      <c r="L86" s="79"/>
      <c r="M86" s="79"/>
      <c r="N86" s="79"/>
      <c r="O86" s="79"/>
      <c r="P86" s="79"/>
      <c r="Q86" s="79"/>
      <c r="R86" s="79"/>
      <c r="S86" s="79"/>
      <c r="T86" s="79"/>
      <c r="U86" s="79"/>
      <c r="V86" s="79"/>
      <c r="W86" s="79"/>
      <c r="X86" s="79"/>
      <c r="Y86" s="79"/>
      <c r="Z86" s="79"/>
    </row>
    <row r="87" spans="1:26" ht="12.75" customHeight="1" x14ac:dyDescent="0.2">
      <c r="A87" s="79"/>
      <c r="B87" s="79"/>
      <c r="C87" s="79"/>
      <c r="D87" s="79"/>
      <c r="E87" s="79"/>
      <c r="F87" s="79"/>
      <c r="G87" s="79"/>
      <c r="H87" s="79"/>
      <c r="I87" s="79"/>
      <c r="J87" s="79"/>
      <c r="K87" s="79"/>
      <c r="L87" s="79"/>
      <c r="M87" s="79"/>
      <c r="N87" s="79"/>
      <c r="O87" s="79"/>
      <c r="P87" s="79"/>
      <c r="Q87" s="79"/>
      <c r="R87" s="79"/>
      <c r="S87" s="79"/>
      <c r="T87" s="79"/>
      <c r="U87" s="79"/>
      <c r="V87" s="79"/>
      <c r="W87" s="79"/>
      <c r="X87" s="79"/>
      <c r="Y87" s="79"/>
      <c r="Z87" s="79"/>
    </row>
    <row r="88" spans="1:26" ht="12.75" customHeight="1" x14ac:dyDescent="0.2">
      <c r="A88" s="79"/>
      <c r="B88" s="79"/>
      <c r="C88" s="79"/>
      <c r="D88" s="79"/>
      <c r="E88" s="79"/>
      <c r="F88" s="79"/>
      <c r="G88" s="79"/>
      <c r="H88" s="79"/>
      <c r="I88" s="79"/>
      <c r="J88" s="79"/>
      <c r="K88" s="79"/>
      <c r="L88" s="79"/>
      <c r="M88" s="79"/>
      <c r="N88" s="79"/>
      <c r="O88" s="79"/>
      <c r="P88" s="79"/>
      <c r="Q88" s="79"/>
      <c r="R88" s="79"/>
      <c r="S88" s="79"/>
      <c r="T88" s="79"/>
      <c r="U88" s="79"/>
      <c r="V88" s="79"/>
      <c r="W88" s="79"/>
      <c r="X88" s="79"/>
      <c r="Y88" s="79"/>
      <c r="Z88" s="79"/>
    </row>
    <row r="89" spans="1:26" ht="12.75" customHeight="1" x14ac:dyDescent="0.2">
      <c r="A89" s="79"/>
      <c r="B89" s="79"/>
      <c r="C89" s="79"/>
      <c r="D89" s="79"/>
      <c r="E89" s="79"/>
      <c r="F89" s="79"/>
      <c r="G89" s="79"/>
      <c r="H89" s="79"/>
      <c r="I89" s="79"/>
      <c r="J89" s="79"/>
      <c r="K89" s="79"/>
      <c r="L89" s="79"/>
      <c r="M89" s="79"/>
      <c r="N89" s="79"/>
      <c r="O89" s="79"/>
      <c r="P89" s="79"/>
      <c r="Q89" s="79"/>
      <c r="R89" s="79"/>
      <c r="S89" s="79"/>
      <c r="T89" s="79"/>
      <c r="U89" s="79"/>
      <c r="V89" s="79"/>
      <c r="W89" s="79"/>
      <c r="X89" s="79"/>
      <c r="Y89" s="79"/>
      <c r="Z89" s="79"/>
    </row>
    <row r="90" spans="1:26" ht="12.75" customHeight="1" x14ac:dyDescent="0.2">
      <c r="A90" s="79"/>
      <c r="B90" s="79"/>
      <c r="C90" s="79"/>
      <c r="D90" s="79"/>
      <c r="E90" s="79"/>
      <c r="F90" s="79"/>
      <c r="G90" s="79"/>
      <c r="H90" s="79"/>
      <c r="I90" s="79"/>
      <c r="J90" s="79"/>
      <c r="K90" s="79"/>
      <c r="L90" s="79"/>
      <c r="M90" s="79"/>
      <c r="N90" s="79"/>
      <c r="O90" s="79"/>
      <c r="P90" s="79"/>
      <c r="Q90" s="79"/>
      <c r="R90" s="79"/>
      <c r="S90" s="79"/>
      <c r="T90" s="79"/>
      <c r="U90" s="79"/>
      <c r="V90" s="79"/>
      <c r="W90" s="79"/>
      <c r="X90" s="79"/>
      <c r="Y90" s="79"/>
      <c r="Z90" s="79"/>
    </row>
    <row r="91" spans="1:26" ht="12.75" customHeight="1" x14ac:dyDescent="0.2">
      <c r="A91" s="79"/>
      <c r="B91" s="79"/>
      <c r="C91" s="79"/>
      <c r="D91" s="79"/>
      <c r="E91" s="79"/>
      <c r="F91" s="79"/>
      <c r="G91" s="79"/>
      <c r="H91" s="79"/>
      <c r="I91" s="79"/>
      <c r="J91" s="79"/>
      <c r="K91" s="79"/>
      <c r="L91" s="79"/>
      <c r="M91" s="79"/>
      <c r="N91" s="79"/>
      <c r="O91" s="79"/>
      <c r="P91" s="79"/>
      <c r="Q91" s="79"/>
      <c r="R91" s="79"/>
      <c r="S91" s="79"/>
      <c r="T91" s="79"/>
      <c r="U91" s="79"/>
      <c r="V91" s="79"/>
      <c r="W91" s="79"/>
      <c r="X91" s="79"/>
      <c r="Y91" s="79"/>
      <c r="Z91" s="79"/>
    </row>
    <row r="92" spans="1:26" ht="12.75" customHeight="1" x14ac:dyDescent="0.2">
      <c r="A92" s="79"/>
      <c r="B92" s="79"/>
      <c r="C92" s="79"/>
      <c r="D92" s="79"/>
      <c r="E92" s="79"/>
      <c r="F92" s="79"/>
      <c r="G92" s="79"/>
      <c r="H92" s="79"/>
      <c r="I92" s="79"/>
      <c r="J92" s="79"/>
      <c r="K92" s="79"/>
      <c r="L92" s="79"/>
      <c r="M92" s="79"/>
      <c r="N92" s="79"/>
      <c r="O92" s="79"/>
      <c r="P92" s="79"/>
      <c r="Q92" s="79"/>
      <c r="R92" s="79"/>
      <c r="S92" s="79"/>
      <c r="T92" s="79"/>
      <c r="U92" s="79"/>
      <c r="V92" s="79"/>
      <c r="W92" s="79"/>
      <c r="X92" s="79"/>
      <c r="Y92" s="79"/>
      <c r="Z92" s="79"/>
    </row>
    <row r="93" spans="1:26" ht="12.75" customHeight="1" x14ac:dyDescent="0.2">
      <c r="A93" s="79"/>
      <c r="B93" s="79"/>
      <c r="C93" s="79"/>
      <c r="D93" s="79"/>
      <c r="E93" s="79"/>
      <c r="F93" s="79"/>
      <c r="G93" s="79"/>
      <c r="H93" s="79"/>
      <c r="I93" s="79"/>
      <c r="J93" s="79"/>
      <c r="K93" s="79"/>
      <c r="L93" s="79"/>
      <c r="M93" s="79"/>
      <c r="N93" s="79"/>
      <c r="O93" s="79"/>
      <c r="P93" s="79"/>
      <c r="Q93" s="79"/>
      <c r="R93" s="79"/>
      <c r="S93" s="79"/>
      <c r="T93" s="79"/>
      <c r="U93" s="79"/>
      <c r="V93" s="79"/>
      <c r="W93" s="79"/>
      <c r="X93" s="79"/>
      <c r="Y93" s="79"/>
      <c r="Z93" s="79"/>
    </row>
    <row r="94" spans="1:26" ht="12.75" customHeight="1" x14ac:dyDescent="0.2">
      <c r="A94" s="79"/>
      <c r="B94" s="79"/>
      <c r="C94" s="79"/>
      <c r="D94" s="79"/>
      <c r="E94" s="79"/>
      <c r="F94" s="79"/>
      <c r="G94" s="79"/>
      <c r="H94" s="79"/>
      <c r="I94" s="79"/>
      <c r="J94" s="79"/>
      <c r="K94" s="79"/>
      <c r="L94" s="79"/>
      <c r="M94" s="79"/>
      <c r="N94" s="79"/>
      <c r="O94" s="79"/>
      <c r="P94" s="79"/>
      <c r="Q94" s="79"/>
      <c r="R94" s="79"/>
      <c r="S94" s="79"/>
      <c r="T94" s="79"/>
      <c r="U94" s="79"/>
      <c r="V94" s="79"/>
      <c r="W94" s="79"/>
      <c r="X94" s="79"/>
      <c r="Y94" s="79"/>
      <c r="Z94" s="79"/>
    </row>
    <row r="95" spans="1:26" ht="12.75" customHeight="1" x14ac:dyDescent="0.2">
      <c r="A95" s="79"/>
      <c r="B95" s="79"/>
      <c r="C95" s="79"/>
      <c r="D95" s="79"/>
      <c r="E95" s="79"/>
      <c r="F95" s="79"/>
      <c r="G95" s="79"/>
      <c r="H95" s="79"/>
      <c r="I95" s="79"/>
      <c r="J95" s="79"/>
      <c r="K95" s="79"/>
      <c r="L95" s="79"/>
      <c r="M95" s="79"/>
      <c r="N95" s="79"/>
      <c r="O95" s="79"/>
      <c r="P95" s="79"/>
      <c r="Q95" s="79"/>
      <c r="R95" s="79"/>
      <c r="S95" s="79"/>
      <c r="T95" s="79"/>
      <c r="U95" s="79"/>
      <c r="V95" s="79"/>
      <c r="W95" s="79"/>
      <c r="X95" s="79"/>
      <c r="Y95" s="79"/>
      <c r="Z95" s="79"/>
    </row>
    <row r="96" spans="1:26" ht="12.75" customHeight="1" x14ac:dyDescent="0.2">
      <c r="A96" s="79"/>
      <c r="B96" s="79"/>
      <c r="C96" s="79"/>
      <c r="D96" s="79"/>
      <c r="E96" s="79"/>
      <c r="F96" s="79"/>
      <c r="G96" s="79"/>
      <c r="H96" s="79"/>
      <c r="I96" s="79"/>
      <c r="J96" s="79"/>
      <c r="K96" s="79"/>
      <c r="L96" s="79"/>
      <c r="M96" s="79"/>
      <c r="N96" s="79"/>
      <c r="O96" s="79"/>
      <c r="P96" s="79"/>
      <c r="Q96" s="79"/>
      <c r="R96" s="79"/>
      <c r="S96" s="79"/>
      <c r="T96" s="79"/>
      <c r="U96" s="79"/>
      <c r="V96" s="79"/>
      <c r="W96" s="79"/>
      <c r="X96" s="79"/>
      <c r="Y96" s="79"/>
      <c r="Z96" s="79"/>
    </row>
    <row r="97" spans="1:26" ht="12.75" customHeight="1" x14ac:dyDescent="0.2">
      <c r="A97" s="79"/>
      <c r="B97" s="79"/>
      <c r="C97" s="79"/>
      <c r="D97" s="79"/>
      <c r="E97" s="79"/>
      <c r="F97" s="79"/>
      <c r="G97" s="79"/>
      <c r="H97" s="79"/>
      <c r="I97" s="79"/>
      <c r="J97" s="79"/>
      <c r="K97" s="79"/>
      <c r="L97" s="79"/>
      <c r="M97" s="79"/>
      <c r="N97" s="79"/>
      <c r="O97" s="79"/>
      <c r="P97" s="79"/>
      <c r="Q97" s="79"/>
      <c r="R97" s="79"/>
      <c r="S97" s="79"/>
      <c r="T97" s="79"/>
      <c r="U97" s="79"/>
      <c r="V97" s="79"/>
      <c r="W97" s="79"/>
      <c r="X97" s="79"/>
      <c r="Y97" s="79"/>
      <c r="Z97" s="79"/>
    </row>
    <row r="98" spans="1:26" ht="12.75" customHeight="1" x14ac:dyDescent="0.2">
      <c r="A98" s="79"/>
      <c r="B98" s="79"/>
      <c r="C98" s="79"/>
      <c r="D98" s="79"/>
      <c r="E98" s="79"/>
      <c r="F98" s="79"/>
      <c r="G98" s="79"/>
      <c r="H98" s="79"/>
      <c r="I98" s="79"/>
      <c r="J98" s="79"/>
      <c r="K98" s="79"/>
      <c r="L98" s="79"/>
      <c r="M98" s="79"/>
      <c r="N98" s="79"/>
      <c r="O98" s="79"/>
      <c r="P98" s="79"/>
      <c r="Q98" s="79"/>
      <c r="R98" s="79"/>
      <c r="S98" s="79"/>
      <c r="T98" s="79"/>
      <c r="U98" s="79"/>
      <c r="V98" s="79"/>
      <c r="W98" s="79"/>
      <c r="X98" s="79"/>
      <c r="Y98" s="79"/>
      <c r="Z98" s="79"/>
    </row>
    <row r="99" spans="1:26" ht="12.75" customHeight="1" x14ac:dyDescent="0.2">
      <c r="A99" s="79"/>
      <c r="B99" s="79"/>
      <c r="C99" s="79"/>
      <c r="D99" s="79"/>
      <c r="E99" s="79"/>
      <c r="F99" s="79"/>
      <c r="G99" s="79"/>
      <c r="H99" s="79"/>
      <c r="I99" s="79"/>
      <c r="J99" s="79"/>
      <c r="K99" s="79"/>
      <c r="L99" s="79"/>
      <c r="M99" s="79"/>
      <c r="N99" s="79"/>
      <c r="O99" s="79"/>
      <c r="P99" s="79"/>
      <c r="Q99" s="79"/>
      <c r="R99" s="79"/>
      <c r="S99" s="79"/>
      <c r="T99" s="79"/>
      <c r="U99" s="79"/>
      <c r="V99" s="79"/>
      <c r="W99" s="79"/>
      <c r="X99" s="79"/>
      <c r="Y99" s="79"/>
      <c r="Z99" s="79"/>
    </row>
    <row r="100" spans="1:26" ht="12.75" customHeight="1" x14ac:dyDescent="0.2">
      <c r="A100" s="79"/>
      <c r="B100" s="79"/>
      <c r="C100" s="79"/>
      <c r="D100" s="79"/>
      <c r="E100" s="79"/>
      <c r="F100" s="79"/>
      <c r="G100" s="79"/>
      <c r="H100" s="79"/>
      <c r="I100" s="79"/>
      <c r="J100" s="79"/>
      <c r="K100" s="79"/>
      <c r="L100" s="79"/>
      <c r="M100" s="79"/>
      <c r="N100" s="79"/>
      <c r="O100" s="79"/>
      <c r="P100" s="79"/>
      <c r="Q100" s="79"/>
      <c r="R100" s="79"/>
      <c r="S100" s="79"/>
      <c r="T100" s="79"/>
      <c r="U100" s="79"/>
      <c r="V100" s="79"/>
      <c r="W100" s="79"/>
      <c r="X100" s="79"/>
      <c r="Y100" s="79"/>
      <c r="Z100" s="79"/>
    </row>
    <row r="101" spans="1:26" ht="12.75" customHeight="1" x14ac:dyDescent="0.2">
      <c r="A101" s="79"/>
      <c r="B101" s="79"/>
      <c r="C101" s="79"/>
      <c r="D101" s="79"/>
      <c r="E101" s="79"/>
      <c r="F101" s="79"/>
      <c r="G101" s="79"/>
      <c r="H101" s="79"/>
      <c r="I101" s="79"/>
      <c r="J101" s="79"/>
      <c r="K101" s="79"/>
      <c r="L101" s="79"/>
      <c r="M101" s="79"/>
      <c r="N101" s="79"/>
      <c r="O101" s="79"/>
      <c r="P101" s="79"/>
      <c r="Q101" s="79"/>
      <c r="R101" s="79"/>
      <c r="S101" s="79"/>
      <c r="T101" s="79"/>
      <c r="U101" s="79"/>
      <c r="V101" s="79"/>
      <c r="W101" s="79"/>
      <c r="X101" s="79"/>
      <c r="Y101" s="79"/>
      <c r="Z101" s="79"/>
    </row>
    <row r="102" spans="1:26" ht="12.75" customHeight="1" x14ac:dyDescent="0.2">
      <c r="A102" s="79"/>
      <c r="B102" s="79"/>
      <c r="C102" s="79"/>
      <c r="D102" s="79"/>
      <c r="E102" s="79"/>
      <c r="F102" s="79"/>
      <c r="G102" s="79"/>
      <c r="H102" s="79"/>
      <c r="I102" s="79"/>
      <c r="J102" s="79"/>
      <c r="K102" s="79"/>
      <c r="L102" s="79"/>
      <c r="M102" s="79"/>
      <c r="N102" s="79"/>
      <c r="O102" s="79"/>
      <c r="P102" s="79"/>
      <c r="Q102" s="79"/>
      <c r="R102" s="79"/>
      <c r="S102" s="79"/>
      <c r="T102" s="79"/>
      <c r="U102" s="79"/>
      <c r="V102" s="79"/>
      <c r="W102" s="79"/>
      <c r="X102" s="79"/>
      <c r="Y102" s="79"/>
      <c r="Z102" s="79"/>
    </row>
    <row r="103" spans="1:26" ht="12.75" customHeight="1" x14ac:dyDescent="0.2">
      <c r="A103" s="79"/>
      <c r="B103" s="79"/>
      <c r="C103" s="79"/>
      <c r="D103" s="79"/>
      <c r="E103" s="79"/>
      <c r="F103" s="79"/>
      <c r="G103" s="79"/>
      <c r="H103" s="79"/>
      <c r="I103" s="79"/>
      <c r="J103" s="79"/>
      <c r="K103" s="79"/>
      <c r="L103" s="79"/>
      <c r="M103" s="79"/>
      <c r="N103" s="79"/>
      <c r="O103" s="79"/>
      <c r="P103" s="79"/>
      <c r="Q103" s="79"/>
      <c r="R103" s="79"/>
      <c r="S103" s="79"/>
      <c r="T103" s="79"/>
      <c r="U103" s="79"/>
      <c r="V103" s="79"/>
      <c r="W103" s="79"/>
      <c r="X103" s="79"/>
      <c r="Y103" s="79"/>
      <c r="Z103" s="79"/>
    </row>
    <row r="104" spans="1:26" ht="12.75" customHeight="1" x14ac:dyDescent="0.2">
      <c r="A104" s="79"/>
      <c r="B104" s="79"/>
      <c r="C104" s="79"/>
      <c r="D104" s="79"/>
      <c r="E104" s="79"/>
      <c r="F104" s="79"/>
      <c r="G104" s="79"/>
      <c r="H104" s="79"/>
      <c r="I104" s="79"/>
      <c r="J104" s="79"/>
      <c r="K104" s="79"/>
      <c r="L104" s="79"/>
      <c r="M104" s="79"/>
      <c r="N104" s="79"/>
      <c r="O104" s="79"/>
      <c r="P104" s="79"/>
      <c r="Q104" s="79"/>
      <c r="R104" s="79"/>
      <c r="S104" s="79"/>
      <c r="T104" s="79"/>
      <c r="U104" s="79"/>
      <c r="V104" s="79"/>
      <c r="W104" s="79"/>
      <c r="X104" s="79"/>
      <c r="Y104" s="79"/>
      <c r="Z104" s="79"/>
    </row>
    <row r="105" spans="1:26" ht="12.75" customHeight="1" x14ac:dyDescent="0.2">
      <c r="A105" s="79"/>
      <c r="B105" s="79"/>
      <c r="C105" s="79"/>
      <c r="D105" s="79"/>
      <c r="E105" s="79"/>
      <c r="F105" s="79"/>
      <c r="G105" s="79"/>
      <c r="H105" s="79"/>
      <c r="I105" s="79"/>
      <c r="J105" s="79"/>
      <c r="K105" s="79"/>
      <c r="L105" s="79"/>
      <c r="M105" s="79"/>
      <c r="N105" s="79"/>
      <c r="O105" s="79"/>
      <c r="P105" s="79"/>
      <c r="Q105" s="79"/>
      <c r="R105" s="79"/>
      <c r="S105" s="79"/>
      <c r="T105" s="79"/>
      <c r="U105" s="79"/>
      <c r="V105" s="79"/>
      <c r="W105" s="79"/>
      <c r="X105" s="79"/>
      <c r="Y105" s="79"/>
      <c r="Z105" s="79"/>
    </row>
    <row r="106" spans="1:26" ht="12.75" customHeight="1" x14ac:dyDescent="0.2">
      <c r="A106" s="79"/>
      <c r="B106" s="79"/>
      <c r="C106" s="79"/>
      <c r="D106" s="79"/>
      <c r="E106" s="79"/>
      <c r="F106" s="79"/>
      <c r="G106" s="79"/>
      <c r="H106" s="79"/>
      <c r="I106" s="79"/>
      <c r="J106" s="79"/>
      <c r="K106" s="79"/>
      <c r="L106" s="79"/>
      <c r="M106" s="79"/>
      <c r="N106" s="79"/>
      <c r="O106" s="79"/>
      <c r="P106" s="79"/>
      <c r="Q106" s="79"/>
      <c r="R106" s="79"/>
      <c r="S106" s="79"/>
      <c r="T106" s="79"/>
      <c r="U106" s="79"/>
      <c r="V106" s="79"/>
      <c r="W106" s="79"/>
      <c r="X106" s="79"/>
      <c r="Y106" s="79"/>
      <c r="Z106" s="79"/>
    </row>
    <row r="107" spans="1:26" ht="12.75" customHeight="1" x14ac:dyDescent="0.2">
      <c r="A107" s="79"/>
      <c r="B107" s="79"/>
      <c r="C107" s="79"/>
      <c r="D107" s="79"/>
      <c r="E107" s="79"/>
      <c r="F107" s="79"/>
      <c r="G107" s="79"/>
      <c r="H107" s="79"/>
      <c r="I107" s="79"/>
      <c r="J107" s="79"/>
      <c r="K107" s="79"/>
      <c r="L107" s="79"/>
      <c r="M107" s="79"/>
      <c r="N107" s="79"/>
      <c r="O107" s="79"/>
      <c r="P107" s="79"/>
      <c r="Q107" s="79"/>
      <c r="R107" s="79"/>
      <c r="S107" s="79"/>
      <c r="T107" s="79"/>
      <c r="U107" s="79"/>
      <c r="V107" s="79"/>
      <c r="W107" s="79"/>
      <c r="X107" s="79"/>
      <c r="Y107" s="79"/>
      <c r="Z107" s="79"/>
    </row>
    <row r="108" spans="1:26" ht="12.75" customHeight="1" x14ac:dyDescent="0.2">
      <c r="A108" s="79"/>
      <c r="B108" s="79"/>
      <c r="C108" s="79"/>
      <c r="D108" s="79"/>
      <c r="E108" s="79"/>
      <c r="F108" s="79"/>
      <c r="G108" s="79"/>
      <c r="H108" s="79"/>
      <c r="I108" s="79"/>
      <c r="J108" s="79"/>
      <c r="K108" s="79"/>
      <c r="L108" s="79"/>
      <c r="M108" s="79"/>
      <c r="N108" s="79"/>
      <c r="O108" s="79"/>
      <c r="P108" s="79"/>
      <c r="Q108" s="79"/>
      <c r="R108" s="79"/>
      <c r="S108" s="79"/>
      <c r="T108" s="79"/>
      <c r="U108" s="79"/>
      <c r="V108" s="79"/>
      <c r="W108" s="79"/>
      <c r="X108" s="79"/>
      <c r="Y108" s="79"/>
      <c r="Z108" s="79"/>
    </row>
    <row r="109" spans="1:26" ht="12.75" customHeight="1" x14ac:dyDescent="0.2">
      <c r="A109" s="79"/>
      <c r="B109" s="79"/>
      <c r="C109" s="79"/>
      <c r="D109" s="79"/>
      <c r="E109" s="79"/>
      <c r="F109" s="79"/>
      <c r="G109" s="79"/>
      <c r="H109" s="79"/>
      <c r="I109" s="79"/>
      <c r="J109" s="79"/>
      <c r="K109" s="79"/>
      <c r="L109" s="79"/>
      <c r="M109" s="79"/>
      <c r="N109" s="79"/>
      <c r="O109" s="79"/>
      <c r="P109" s="79"/>
      <c r="Q109" s="79"/>
      <c r="R109" s="79"/>
      <c r="S109" s="79"/>
      <c r="T109" s="79"/>
      <c r="U109" s="79"/>
      <c r="V109" s="79"/>
      <c r="W109" s="79"/>
      <c r="X109" s="79"/>
      <c r="Y109" s="79"/>
      <c r="Z109" s="79"/>
    </row>
    <row r="110" spans="1:26" ht="12.75" customHeight="1" x14ac:dyDescent="0.2">
      <c r="A110" s="79"/>
      <c r="B110" s="79"/>
      <c r="C110" s="79"/>
      <c r="D110" s="79"/>
      <c r="E110" s="79"/>
      <c r="F110" s="79"/>
      <c r="G110" s="79"/>
      <c r="H110" s="79"/>
      <c r="I110" s="79"/>
      <c r="J110" s="79"/>
      <c r="K110" s="79"/>
      <c r="L110" s="79"/>
      <c r="M110" s="79"/>
      <c r="N110" s="79"/>
      <c r="O110" s="79"/>
      <c r="P110" s="79"/>
      <c r="Q110" s="79"/>
      <c r="R110" s="79"/>
      <c r="S110" s="79"/>
      <c r="T110" s="79"/>
      <c r="U110" s="79"/>
      <c r="V110" s="79"/>
      <c r="W110" s="79"/>
      <c r="X110" s="79"/>
      <c r="Y110" s="79"/>
      <c r="Z110" s="79"/>
    </row>
    <row r="111" spans="1:26" ht="12.75" customHeight="1" x14ac:dyDescent="0.2">
      <c r="A111" s="79"/>
      <c r="B111" s="79"/>
      <c r="C111" s="79"/>
      <c r="D111" s="79"/>
      <c r="E111" s="79"/>
      <c r="F111" s="79"/>
      <c r="G111" s="79"/>
      <c r="H111" s="79"/>
      <c r="I111" s="79"/>
      <c r="J111" s="79"/>
      <c r="K111" s="79"/>
      <c r="L111" s="79"/>
      <c r="M111" s="79"/>
      <c r="N111" s="79"/>
      <c r="O111" s="79"/>
      <c r="P111" s="79"/>
      <c r="Q111" s="79"/>
      <c r="R111" s="79"/>
      <c r="S111" s="79"/>
      <c r="T111" s="79"/>
      <c r="U111" s="79"/>
      <c r="V111" s="79"/>
      <c r="W111" s="79"/>
      <c r="X111" s="79"/>
      <c r="Y111" s="79"/>
      <c r="Z111" s="79"/>
    </row>
    <row r="112" spans="1:26" ht="12.75" customHeight="1" x14ac:dyDescent="0.2">
      <c r="A112" s="79"/>
      <c r="B112" s="79"/>
      <c r="C112" s="79"/>
      <c r="D112" s="79"/>
      <c r="E112" s="79"/>
      <c r="F112" s="79"/>
      <c r="G112" s="79"/>
      <c r="H112" s="79"/>
      <c r="I112" s="79"/>
      <c r="J112" s="79"/>
      <c r="K112" s="79"/>
      <c r="L112" s="79"/>
      <c r="M112" s="79"/>
      <c r="N112" s="79"/>
      <c r="O112" s="79"/>
      <c r="P112" s="79"/>
      <c r="Q112" s="79"/>
      <c r="R112" s="79"/>
      <c r="S112" s="79"/>
      <c r="T112" s="79"/>
      <c r="U112" s="79"/>
      <c r="V112" s="79"/>
      <c r="W112" s="79"/>
      <c r="X112" s="79"/>
      <c r="Y112" s="79"/>
      <c r="Z112" s="79"/>
    </row>
    <row r="113" spans="1:26" ht="12.75" customHeight="1" x14ac:dyDescent="0.2">
      <c r="A113" s="79"/>
      <c r="B113" s="79"/>
      <c r="C113" s="79"/>
      <c r="D113" s="79"/>
      <c r="E113" s="79"/>
      <c r="F113" s="79"/>
      <c r="G113" s="79"/>
      <c r="H113" s="79"/>
      <c r="I113" s="79"/>
      <c r="J113" s="79"/>
      <c r="K113" s="79"/>
      <c r="L113" s="79"/>
      <c r="M113" s="79"/>
      <c r="N113" s="79"/>
      <c r="O113" s="79"/>
      <c r="P113" s="79"/>
      <c r="Q113" s="79"/>
      <c r="R113" s="79"/>
      <c r="S113" s="79"/>
      <c r="T113" s="79"/>
      <c r="U113" s="79"/>
      <c r="V113" s="79"/>
      <c r="W113" s="79"/>
      <c r="X113" s="79"/>
      <c r="Y113" s="79"/>
      <c r="Z113" s="79"/>
    </row>
    <row r="114" spans="1:26" ht="12.75" customHeight="1" x14ac:dyDescent="0.2">
      <c r="A114" s="79"/>
      <c r="B114" s="79"/>
      <c r="C114" s="79"/>
      <c r="D114" s="79"/>
      <c r="E114" s="79"/>
      <c r="F114" s="79"/>
      <c r="G114" s="79"/>
      <c r="H114" s="79"/>
      <c r="I114" s="79"/>
      <c r="J114" s="79"/>
      <c r="K114" s="79"/>
      <c r="L114" s="79"/>
      <c r="M114" s="79"/>
      <c r="N114" s="79"/>
      <c r="O114" s="79"/>
      <c r="P114" s="79"/>
      <c r="Q114" s="79"/>
      <c r="R114" s="79"/>
      <c r="S114" s="79"/>
      <c r="T114" s="79"/>
      <c r="U114" s="79"/>
      <c r="V114" s="79"/>
      <c r="W114" s="79"/>
      <c r="X114" s="79"/>
      <c r="Y114" s="79"/>
      <c r="Z114" s="79"/>
    </row>
    <row r="115" spans="1:26" ht="12.75" customHeight="1" x14ac:dyDescent="0.2">
      <c r="A115" s="79"/>
      <c r="B115" s="79"/>
      <c r="C115" s="79"/>
      <c r="D115" s="79"/>
      <c r="E115" s="79"/>
      <c r="F115" s="79"/>
      <c r="G115" s="79"/>
      <c r="H115" s="79"/>
      <c r="I115" s="79"/>
      <c r="J115" s="79"/>
      <c r="K115" s="79"/>
      <c r="L115" s="79"/>
      <c r="M115" s="79"/>
      <c r="N115" s="79"/>
      <c r="O115" s="79"/>
      <c r="P115" s="79"/>
      <c r="Q115" s="79"/>
      <c r="R115" s="79"/>
      <c r="S115" s="79"/>
      <c r="T115" s="79"/>
      <c r="U115" s="79"/>
      <c r="V115" s="79"/>
      <c r="W115" s="79"/>
      <c r="X115" s="79"/>
      <c r="Y115" s="79"/>
      <c r="Z115" s="79"/>
    </row>
    <row r="116" spans="1:26" ht="12.75" customHeight="1" x14ac:dyDescent="0.2">
      <c r="A116" s="79"/>
      <c r="B116" s="79"/>
      <c r="C116" s="79"/>
      <c r="D116" s="79"/>
      <c r="E116" s="79"/>
      <c r="F116" s="79"/>
      <c r="G116" s="79"/>
      <c r="H116" s="79"/>
      <c r="I116" s="79"/>
      <c r="J116" s="79"/>
      <c r="K116" s="79"/>
      <c r="L116" s="79"/>
      <c r="M116" s="79"/>
      <c r="N116" s="79"/>
      <c r="O116" s="79"/>
      <c r="P116" s="79"/>
      <c r="Q116" s="79"/>
      <c r="R116" s="79"/>
      <c r="S116" s="79"/>
      <c r="T116" s="79"/>
      <c r="U116" s="79"/>
      <c r="V116" s="79"/>
      <c r="W116" s="79"/>
      <c r="X116" s="79"/>
      <c r="Y116" s="79"/>
      <c r="Z116" s="79"/>
    </row>
    <row r="117" spans="1:26" ht="12.75" customHeight="1" x14ac:dyDescent="0.2">
      <c r="A117" s="79"/>
      <c r="B117" s="79"/>
      <c r="C117" s="79"/>
      <c r="D117" s="79"/>
      <c r="E117" s="79"/>
      <c r="F117" s="79"/>
      <c r="G117" s="79"/>
      <c r="H117" s="79"/>
      <c r="I117" s="79"/>
      <c r="J117" s="79"/>
      <c r="K117" s="79"/>
      <c r="L117" s="79"/>
      <c r="M117" s="79"/>
      <c r="N117" s="79"/>
      <c r="O117" s="79"/>
      <c r="P117" s="79"/>
      <c r="Q117" s="79"/>
      <c r="R117" s="79"/>
      <c r="S117" s="79"/>
      <c r="T117" s="79"/>
      <c r="U117" s="79"/>
      <c r="V117" s="79"/>
      <c r="W117" s="79"/>
      <c r="X117" s="79"/>
      <c r="Y117" s="79"/>
      <c r="Z117" s="79"/>
    </row>
    <row r="118" spans="1:26" ht="12.75" customHeight="1" x14ac:dyDescent="0.2">
      <c r="A118" s="79"/>
      <c r="B118" s="79"/>
      <c r="C118" s="79"/>
      <c r="D118" s="79"/>
      <c r="E118" s="79"/>
      <c r="F118" s="79"/>
      <c r="G118" s="79"/>
      <c r="H118" s="79"/>
      <c r="I118" s="79"/>
      <c r="J118" s="79"/>
      <c r="K118" s="79"/>
      <c r="L118" s="79"/>
      <c r="M118" s="79"/>
      <c r="N118" s="79"/>
      <c r="O118" s="79"/>
      <c r="P118" s="79"/>
      <c r="Q118" s="79"/>
      <c r="R118" s="79"/>
      <c r="S118" s="79"/>
      <c r="T118" s="79"/>
      <c r="U118" s="79"/>
      <c r="V118" s="79"/>
      <c r="W118" s="79"/>
      <c r="X118" s="79"/>
      <c r="Y118" s="79"/>
      <c r="Z118" s="79"/>
    </row>
    <row r="119" spans="1:26" ht="12.75" customHeight="1" x14ac:dyDescent="0.2">
      <c r="A119" s="79"/>
      <c r="B119" s="79"/>
      <c r="C119" s="79"/>
      <c r="D119" s="79"/>
      <c r="E119" s="79"/>
      <c r="F119" s="79"/>
      <c r="G119" s="79"/>
      <c r="H119" s="79"/>
      <c r="I119" s="79"/>
      <c r="J119" s="79"/>
      <c r="K119" s="79"/>
      <c r="L119" s="79"/>
      <c r="M119" s="79"/>
      <c r="N119" s="79"/>
      <c r="O119" s="79"/>
      <c r="P119" s="79"/>
      <c r="Q119" s="79"/>
      <c r="R119" s="79"/>
      <c r="S119" s="79"/>
      <c r="T119" s="79"/>
      <c r="U119" s="79"/>
      <c r="V119" s="79"/>
      <c r="W119" s="79"/>
      <c r="X119" s="79"/>
      <c r="Y119" s="79"/>
      <c r="Z119" s="79"/>
    </row>
    <row r="120" spans="1:26" ht="12.75" customHeight="1" x14ac:dyDescent="0.2">
      <c r="A120" s="79"/>
      <c r="B120" s="79"/>
      <c r="C120" s="79"/>
      <c r="D120" s="79"/>
      <c r="E120" s="79"/>
      <c r="F120" s="79"/>
      <c r="G120" s="79"/>
      <c r="H120" s="79"/>
      <c r="I120" s="79"/>
      <c r="J120" s="79"/>
      <c r="K120" s="79"/>
      <c r="L120" s="79"/>
      <c r="M120" s="79"/>
      <c r="N120" s="79"/>
      <c r="O120" s="79"/>
      <c r="P120" s="79"/>
      <c r="Q120" s="79"/>
      <c r="R120" s="79"/>
      <c r="S120" s="79"/>
      <c r="T120" s="79"/>
      <c r="U120" s="79"/>
      <c r="V120" s="79"/>
      <c r="W120" s="79"/>
      <c r="X120" s="79"/>
      <c r="Y120" s="79"/>
      <c r="Z120" s="79"/>
    </row>
    <row r="121" spans="1:26" ht="12.75" customHeight="1" x14ac:dyDescent="0.2">
      <c r="A121" s="79"/>
      <c r="B121" s="79"/>
      <c r="C121" s="79"/>
      <c r="D121" s="79"/>
      <c r="E121" s="79"/>
      <c r="F121" s="79"/>
      <c r="G121" s="79"/>
      <c r="H121" s="79"/>
      <c r="I121" s="79"/>
      <c r="J121" s="79"/>
      <c r="K121" s="79"/>
      <c r="L121" s="79"/>
      <c r="M121" s="79"/>
      <c r="N121" s="79"/>
      <c r="O121" s="79"/>
      <c r="P121" s="79"/>
      <c r="Q121" s="79"/>
      <c r="R121" s="79"/>
      <c r="S121" s="79"/>
      <c r="T121" s="79"/>
      <c r="U121" s="79"/>
      <c r="V121" s="79"/>
      <c r="W121" s="79"/>
      <c r="X121" s="79"/>
      <c r="Y121" s="79"/>
      <c r="Z121" s="79"/>
    </row>
    <row r="122" spans="1:26" ht="12.75" customHeight="1" x14ac:dyDescent="0.2">
      <c r="A122" s="79"/>
      <c r="B122" s="79"/>
      <c r="C122" s="79"/>
      <c r="D122" s="79"/>
      <c r="E122" s="79"/>
      <c r="F122" s="79"/>
      <c r="G122" s="79"/>
      <c r="H122" s="79"/>
      <c r="I122" s="79"/>
      <c r="J122" s="79"/>
      <c r="K122" s="79"/>
      <c r="L122" s="79"/>
      <c r="M122" s="79"/>
      <c r="N122" s="79"/>
      <c r="O122" s="79"/>
      <c r="P122" s="79"/>
      <c r="Q122" s="79"/>
      <c r="R122" s="79"/>
      <c r="S122" s="79"/>
      <c r="T122" s="79"/>
      <c r="U122" s="79"/>
      <c r="V122" s="79"/>
      <c r="W122" s="79"/>
      <c r="X122" s="79"/>
      <c r="Y122" s="79"/>
      <c r="Z122" s="79"/>
    </row>
    <row r="123" spans="1:26" ht="12.75" customHeight="1" x14ac:dyDescent="0.2">
      <c r="A123" s="79"/>
      <c r="B123" s="79"/>
      <c r="C123" s="79"/>
      <c r="D123" s="79"/>
      <c r="E123" s="79"/>
      <c r="F123" s="79"/>
      <c r="G123" s="79"/>
      <c r="H123" s="79"/>
      <c r="I123" s="79"/>
      <c r="J123" s="79"/>
      <c r="K123" s="79"/>
      <c r="L123" s="79"/>
      <c r="M123" s="79"/>
      <c r="N123" s="79"/>
      <c r="O123" s="79"/>
      <c r="P123" s="79"/>
      <c r="Q123" s="79"/>
      <c r="R123" s="79"/>
      <c r="S123" s="79"/>
      <c r="T123" s="79"/>
      <c r="U123" s="79"/>
      <c r="V123" s="79"/>
      <c r="W123" s="79"/>
      <c r="X123" s="79"/>
      <c r="Y123" s="79"/>
      <c r="Z123" s="79"/>
    </row>
    <row r="124" spans="1:26" ht="12.75" customHeight="1" x14ac:dyDescent="0.2">
      <c r="A124" s="79"/>
      <c r="B124" s="79"/>
      <c r="C124" s="79"/>
      <c r="D124" s="79"/>
      <c r="E124" s="79"/>
      <c r="F124" s="79"/>
      <c r="G124" s="79"/>
      <c r="H124" s="79"/>
      <c r="I124" s="79"/>
      <c r="J124" s="79"/>
      <c r="K124" s="79"/>
      <c r="L124" s="79"/>
      <c r="M124" s="79"/>
      <c r="N124" s="79"/>
      <c r="O124" s="79"/>
      <c r="P124" s="79"/>
      <c r="Q124" s="79"/>
      <c r="R124" s="79"/>
      <c r="S124" s="79"/>
      <c r="T124" s="79"/>
      <c r="U124" s="79"/>
      <c r="V124" s="79"/>
      <c r="W124" s="79"/>
      <c r="X124" s="79"/>
      <c r="Y124" s="79"/>
      <c r="Z124" s="79"/>
    </row>
    <row r="125" spans="1:26" ht="12.75" customHeight="1" x14ac:dyDescent="0.2">
      <c r="A125" s="79"/>
      <c r="B125" s="79"/>
      <c r="C125" s="79"/>
      <c r="D125" s="79"/>
      <c r="E125" s="79"/>
      <c r="F125" s="79"/>
      <c r="G125" s="79"/>
      <c r="H125" s="79"/>
      <c r="I125" s="79"/>
      <c r="J125" s="79"/>
      <c r="K125" s="79"/>
      <c r="L125" s="79"/>
      <c r="M125" s="79"/>
      <c r="N125" s="79"/>
      <c r="O125" s="79"/>
      <c r="P125" s="79"/>
      <c r="Q125" s="79"/>
      <c r="R125" s="79"/>
      <c r="S125" s="79"/>
      <c r="T125" s="79"/>
      <c r="U125" s="79"/>
      <c r="V125" s="79"/>
      <c r="W125" s="79"/>
      <c r="X125" s="79"/>
      <c r="Y125" s="79"/>
      <c r="Z125" s="79"/>
    </row>
    <row r="126" spans="1:26" ht="12.75" customHeight="1" x14ac:dyDescent="0.2">
      <c r="A126" s="79"/>
      <c r="B126" s="79"/>
      <c r="C126" s="79"/>
      <c r="D126" s="79"/>
      <c r="E126" s="79"/>
      <c r="F126" s="79"/>
      <c r="G126" s="79"/>
      <c r="H126" s="79"/>
      <c r="I126" s="79"/>
      <c r="J126" s="79"/>
      <c r="K126" s="79"/>
      <c r="L126" s="79"/>
      <c r="M126" s="79"/>
      <c r="N126" s="79"/>
      <c r="O126" s="79"/>
      <c r="P126" s="79"/>
      <c r="Q126" s="79"/>
      <c r="R126" s="79"/>
      <c r="S126" s="79"/>
      <c r="T126" s="79"/>
      <c r="U126" s="79"/>
      <c r="V126" s="79"/>
      <c r="W126" s="79"/>
      <c r="X126" s="79"/>
      <c r="Y126" s="79"/>
      <c r="Z126" s="79"/>
    </row>
    <row r="127" spans="1:26" ht="12.75" customHeight="1" x14ac:dyDescent="0.2">
      <c r="A127" s="79"/>
      <c r="B127" s="79"/>
      <c r="C127" s="79"/>
      <c r="D127" s="79"/>
      <c r="E127" s="79"/>
      <c r="F127" s="79"/>
      <c r="G127" s="79"/>
      <c r="H127" s="79"/>
      <c r="I127" s="79"/>
      <c r="J127" s="79"/>
      <c r="K127" s="79"/>
      <c r="L127" s="79"/>
      <c r="M127" s="79"/>
      <c r="N127" s="79"/>
      <c r="O127" s="79"/>
      <c r="P127" s="79"/>
      <c r="Q127" s="79"/>
      <c r="R127" s="79"/>
      <c r="S127" s="79"/>
      <c r="T127" s="79"/>
      <c r="U127" s="79"/>
      <c r="V127" s="79"/>
      <c r="W127" s="79"/>
      <c r="X127" s="79"/>
      <c r="Y127" s="79"/>
      <c r="Z127" s="79"/>
    </row>
    <row r="128" spans="1:26" ht="12.75" customHeight="1" x14ac:dyDescent="0.2">
      <c r="A128" s="79"/>
      <c r="B128" s="79"/>
      <c r="C128" s="79"/>
      <c r="D128" s="79"/>
      <c r="E128" s="79"/>
      <c r="F128" s="79"/>
      <c r="G128" s="79"/>
      <c r="H128" s="79"/>
      <c r="I128" s="79"/>
      <c r="J128" s="79"/>
      <c r="K128" s="79"/>
      <c r="L128" s="79"/>
      <c r="M128" s="79"/>
      <c r="N128" s="79"/>
      <c r="O128" s="79"/>
      <c r="P128" s="79"/>
      <c r="Q128" s="79"/>
      <c r="R128" s="79"/>
      <c r="S128" s="79"/>
      <c r="T128" s="79"/>
      <c r="U128" s="79"/>
      <c r="V128" s="79"/>
      <c r="W128" s="79"/>
      <c r="X128" s="79"/>
      <c r="Y128" s="79"/>
      <c r="Z128" s="79"/>
    </row>
    <row r="129" spans="1:26" ht="12.75" customHeight="1" x14ac:dyDescent="0.2">
      <c r="A129" s="79"/>
      <c r="B129" s="79"/>
      <c r="C129" s="79"/>
      <c r="D129" s="79"/>
      <c r="E129" s="79"/>
      <c r="F129" s="79"/>
      <c r="G129" s="79"/>
      <c r="H129" s="79"/>
      <c r="I129" s="79"/>
      <c r="J129" s="79"/>
      <c r="K129" s="79"/>
      <c r="L129" s="79"/>
      <c r="M129" s="79"/>
      <c r="N129" s="79"/>
      <c r="O129" s="79"/>
      <c r="P129" s="79"/>
      <c r="Q129" s="79"/>
      <c r="R129" s="79"/>
      <c r="S129" s="79"/>
      <c r="T129" s="79"/>
      <c r="U129" s="79"/>
      <c r="V129" s="79"/>
      <c r="W129" s="79"/>
      <c r="X129" s="79"/>
      <c r="Y129" s="79"/>
      <c r="Z129" s="79"/>
    </row>
    <row r="130" spans="1:26" ht="12.75" customHeight="1" x14ac:dyDescent="0.2">
      <c r="A130" s="79"/>
      <c r="B130" s="79"/>
      <c r="C130" s="79"/>
      <c r="D130" s="79"/>
      <c r="E130" s="79"/>
      <c r="F130" s="79"/>
      <c r="G130" s="79"/>
      <c r="H130" s="79"/>
      <c r="I130" s="79"/>
      <c r="J130" s="79"/>
      <c r="K130" s="79"/>
      <c r="L130" s="79"/>
      <c r="M130" s="79"/>
      <c r="N130" s="79"/>
      <c r="O130" s="79"/>
      <c r="P130" s="79"/>
      <c r="Q130" s="79"/>
      <c r="R130" s="79"/>
      <c r="S130" s="79"/>
      <c r="T130" s="79"/>
      <c r="U130" s="79"/>
      <c r="V130" s="79"/>
      <c r="W130" s="79"/>
      <c r="X130" s="79"/>
      <c r="Y130" s="79"/>
      <c r="Z130" s="79"/>
    </row>
    <row r="131" spans="1:26" ht="12.75" customHeight="1" x14ac:dyDescent="0.2">
      <c r="A131" s="79"/>
      <c r="B131" s="79"/>
      <c r="C131" s="79"/>
      <c r="D131" s="79"/>
      <c r="E131" s="79"/>
      <c r="F131" s="79"/>
      <c r="G131" s="79"/>
      <c r="H131" s="79"/>
      <c r="I131" s="79"/>
      <c r="J131" s="79"/>
      <c r="K131" s="79"/>
      <c r="L131" s="79"/>
      <c r="M131" s="79"/>
      <c r="N131" s="79"/>
      <c r="O131" s="79"/>
      <c r="P131" s="79"/>
      <c r="Q131" s="79"/>
      <c r="R131" s="79"/>
      <c r="S131" s="79"/>
      <c r="T131" s="79"/>
      <c r="U131" s="79"/>
      <c r="V131" s="79"/>
      <c r="W131" s="79"/>
      <c r="X131" s="79"/>
      <c r="Y131" s="79"/>
      <c r="Z131" s="79"/>
    </row>
    <row r="132" spans="1:26" ht="12.75" customHeight="1" x14ac:dyDescent="0.2">
      <c r="A132" s="79"/>
      <c r="B132" s="79"/>
      <c r="C132" s="79"/>
      <c r="D132" s="79"/>
      <c r="E132" s="79"/>
      <c r="F132" s="79"/>
      <c r="G132" s="79"/>
      <c r="H132" s="79"/>
      <c r="I132" s="79"/>
      <c r="J132" s="79"/>
      <c r="K132" s="79"/>
      <c r="L132" s="79"/>
      <c r="M132" s="79"/>
      <c r="N132" s="79"/>
      <c r="O132" s="79"/>
      <c r="P132" s="79"/>
      <c r="Q132" s="79"/>
      <c r="R132" s="79"/>
      <c r="S132" s="79"/>
      <c r="T132" s="79"/>
      <c r="U132" s="79"/>
      <c r="V132" s="79"/>
      <c r="W132" s="79"/>
      <c r="X132" s="79"/>
      <c r="Y132" s="79"/>
      <c r="Z132" s="79"/>
    </row>
    <row r="133" spans="1:26" ht="12.75" customHeight="1" x14ac:dyDescent="0.2">
      <c r="A133" s="79"/>
      <c r="B133" s="79"/>
      <c r="C133" s="79"/>
      <c r="D133" s="79"/>
      <c r="E133" s="79"/>
      <c r="F133" s="79"/>
      <c r="G133" s="79"/>
      <c r="H133" s="79"/>
      <c r="I133" s="79"/>
      <c r="J133" s="79"/>
      <c r="K133" s="79"/>
      <c r="L133" s="79"/>
      <c r="M133" s="79"/>
      <c r="N133" s="79"/>
      <c r="O133" s="79"/>
      <c r="P133" s="79"/>
      <c r="Q133" s="79"/>
      <c r="R133" s="79"/>
      <c r="S133" s="79"/>
      <c r="T133" s="79"/>
      <c r="U133" s="79"/>
      <c r="V133" s="79"/>
      <c r="W133" s="79"/>
      <c r="X133" s="79"/>
      <c r="Y133" s="79"/>
      <c r="Z133" s="79"/>
    </row>
    <row r="134" spans="1:26" ht="12.75" customHeight="1" x14ac:dyDescent="0.2">
      <c r="A134" s="79"/>
      <c r="B134" s="79"/>
      <c r="C134" s="79"/>
      <c r="D134" s="79"/>
      <c r="E134" s="79"/>
      <c r="F134" s="79"/>
      <c r="G134" s="79"/>
      <c r="H134" s="79"/>
      <c r="I134" s="79"/>
      <c r="J134" s="79"/>
      <c r="K134" s="79"/>
      <c r="L134" s="79"/>
      <c r="M134" s="79"/>
      <c r="N134" s="79"/>
      <c r="O134" s="79"/>
      <c r="P134" s="79"/>
      <c r="Q134" s="79"/>
      <c r="R134" s="79"/>
      <c r="S134" s="79"/>
      <c r="T134" s="79"/>
      <c r="U134" s="79"/>
      <c r="V134" s="79"/>
      <c r="W134" s="79"/>
      <c r="X134" s="79"/>
      <c r="Y134" s="79"/>
      <c r="Z134" s="79"/>
    </row>
    <row r="135" spans="1:26" ht="12.75" customHeight="1" x14ac:dyDescent="0.2">
      <c r="A135" s="79"/>
      <c r="B135" s="79"/>
      <c r="C135" s="79"/>
      <c r="D135" s="79"/>
      <c r="E135" s="79"/>
      <c r="F135" s="79"/>
      <c r="G135" s="79"/>
      <c r="H135" s="79"/>
      <c r="I135" s="79"/>
      <c r="J135" s="79"/>
      <c r="K135" s="79"/>
      <c r="L135" s="79"/>
      <c r="M135" s="79"/>
      <c r="N135" s="79"/>
      <c r="O135" s="79"/>
      <c r="P135" s="79"/>
      <c r="Q135" s="79"/>
      <c r="R135" s="79"/>
      <c r="S135" s="79"/>
      <c r="T135" s="79"/>
      <c r="U135" s="79"/>
      <c r="V135" s="79"/>
      <c r="W135" s="79"/>
      <c r="X135" s="79"/>
      <c r="Y135" s="79"/>
      <c r="Z135" s="79"/>
    </row>
    <row r="136" spans="1:26" ht="12.75" customHeight="1" x14ac:dyDescent="0.2">
      <c r="A136" s="79"/>
      <c r="B136" s="79"/>
      <c r="C136" s="79"/>
      <c r="D136" s="79"/>
      <c r="E136" s="79"/>
      <c r="F136" s="79"/>
      <c r="G136" s="79"/>
      <c r="H136" s="79"/>
      <c r="I136" s="79"/>
      <c r="J136" s="79"/>
      <c r="K136" s="79"/>
      <c r="L136" s="79"/>
      <c r="M136" s="79"/>
      <c r="N136" s="79"/>
      <c r="O136" s="79"/>
      <c r="P136" s="79"/>
      <c r="Q136" s="79"/>
      <c r="R136" s="79"/>
      <c r="S136" s="79"/>
      <c r="T136" s="79"/>
      <c r="U136" s="79"/>
      <c r="V136" s="79"/>
      <c r="W136" s="79"/>
      <c r="X136" s="79"/>
      <c r="Y136" s="79"/>
      <c r="Z136" s="79"/>
    </row>
    <row r="137" spans="1:26" ht="12.75" customHeight="1" x14ac:dyDescent="0.2">
      <c r="A137" s="79"/>
      <c r="B137" s="79"/>
      <c r="C137" s="79"/>
      <c r="D137" s="79"/>
      <c r="E137" s="79"/>
      <c r="F137" s="79"/>
      <c r="G137" s="79"/>
      <c r="H137" s="79"/>
      <c r="I137" s="79"/>
      <c r="J137" s="79"/>
      <c r="K137" s="79"/>
      <c r="L137" s="79"/>
      <c r="M137" s="79"/>
      <c r="N137" s="79"/>
      <c r="O137" s="79"/>
      <c r="P137" s="79"/>
      <c r="Q137" s="79"/>
      <c r="R137" s="79"/>
      <c r="S137" s="79"/>
      <c r="T137" s="79"/>
      <c r="U137" s="79"/>
      <c r="V137" s="79"/>
      <c r="W137" s="79"/>
      <c r="X137" s="79"/>
      <c r="Y137" s="79"/>
      <c r="Z137" s="79"/>
    </row>
    <row r="138" spans="1:26" ht="12.75" customHeight="1" x14ac:dyDescent="0.2">
      <c r="A138" s="79"/>
      <c r="B138" s="79"/>
      <c r="C138" s="79"/>
      <c r="D138" s="79"/>
      <c r="E138" s="79"/>
      <c r="F138" s="79"/>
      <c r="G138" s="79"/>
      <c r="H138" s="79"/>
      <c r="I138" s="79"/>
      <c r="J138" s="79"/>
      <c r="K138" s="79"/>
      <c r="L138" s="79"/>
      <c r="M138" s="79"/>
      <c r="N138" s="79"/>
      <c r="O138" s="79"/>
      <c r="P138" s="79"/>
      <c r="Q138" s="79"/>
      <c r="R138" s="79"/>
      <c r="S138" s="79"/>
      <c r="T138" s="79"/>
      <c r="U138" s="79"/>
      <c r="V138" s="79"/>
      <c r="W138" s="79"/>
      <c r="X138" s="79"/>
      <c r="Y138" s="79"/>
      <c r="Z138" s="79"/>
    </row>
    <row r="139" spans="1:26" ht="12.75" customHeight="1" x14ac:dyDescent="0.2">
      <c r="A139" s="79"/>
      <c r="B139" s="79"/>
      <c r="C139" s="79"/>
      <c r="D139" s="79"/>
      <c r="E139" s="79"/>
      <c r="F139" s="79"/>
      <c r="G139" s="79"/>
      <c r="H139" s="79"/>
      <c r="I139" s="79"/>
      <c r="J139" s="79"/>
      <c r="K139" s="79"/>
      <c r="L139" s="79"/>
      <c r="M139" s="79"/>
      <c r="N139" s="79"/>
      <c r="O139" s="79"/>
      <c r="P139" s="79"/>
      <c r="Q139" s="79"/>
      <c r="R139" s="79"/>
      <c r="S139" s="79"/>
      <c r="T139" s="79"/>
      <c r="U139" s="79"/>
      <c r="V139" s="79"/>
      <c r="W139" s="79"/>
      <c r="X139" s="79"/>
      <c r="Y139" s="79"/>
      <c r="Z139" s="79"/>
    </row>
    <row r="140" spans="1:26" ht="12.75" customHeight="1" x14ac:dyDescent="0.2">
      <c r="A140" s="79"/>
      <c r="B140" s="79"/>
      <c r="C140" s="79"/>
      <c r="D140" s="79"/>
      <c r="E140" s="79"/>
      <c r="F140" s="79"/>
      <c r="G140" s="79"/>
      <c r="H140" s="79"/>
      <c r="I140" s="79"/>
      <c r="J140" s="79"/>
      <c r="K140" s="79"/>
      <c r="L140" s="79"/>
      <c r="M140" s="79"/>
      <c r="N140" s="79"/>
      <c r="O140" s="79"/>
      <c r="P140" s="79"/>
      <c r="Q140" s="79"/>
      <c r="R140" s="79"/>
      <c r="S140" s="79"/>
      <c r="T140" s="79"/>
      <c r="U140" s="79"/>
      <c r="V140" s="79"/>
      <c r="W140" s="79"/>
      <c r="X140" s="79"/>
      <c r="Y140" s="79"/>
      <c r="Z140" s="79"/>
    </row>
    <row r="141" spans="1:26" ht="12.75" customHeight="1" x14ac:dyDescent="0.2">
      <c r="A141" s="79"/>
      <c r="B141" s="79"/>
      <c r="C141" s="79"/>
      <c r="D141" s="79"/>
      <c r="E141" s="79"/>
      <c r="F141" s="79"/>
      <c r="G141" s="79"/>
      <c r="H141" s="79"/>
      <c r="I141" s="79"/>
      <c r="J141" s="79"/>
      <c r="K141" s="79"/>
      <c r="L141" s="79"/>
      <c r="M141" s="79"/>
      <c r="N141" s="79"/>
      <c r="O141" s="79"/>
      <c r="P141" s="79"/>
      <c r="Q141" s="79"/>
      <c r="R141" s="79"/>
      <c r="S141" s="79"/>
      <c r="T141" s="79"/>
      <c r="U141" s="79"/>
      <c r="V141" s="79"/>
      <c r="W141" s="79"/>
      <c r="X141" s="79"/>
      <c r="Y141" s="79"/>
      <c r="Z141" s="79"/>
    </row>
    <row r="142" spans="1:26" ht="12.75" customHeight="1" x14ac:dyDescent="0.2">
      <c r="A142" s="79"/>
      <c r="B142" s="79"/>
      <c r="C142" s="79"/>
      <c r="D142" s="79"/>
      <c r="E142" s="79"/>
      <c r="F142" s="79"/>
      <c r="G142" s="79"/>
      <c r="H142" s="79"/>
      <c r="I142" s="79"/>
      <c r="J142" s="79"/>
      <c r="K142" s="79"/>
      <c r="L142" s="79"/>
      <c r="M142" s="79"/>
      <c r="N142" s="79"/>
      <c r="O142" s="79"/>
      <c r="P142" s="79"/>
      <c r="Q142" s="79"/>
      <c r="R142" s="79"/>
      <c r="S142" s="79"/>
      <c r="T142" s="79"/>
      <c r="U142" s="79"/>
      <c r="V142" s="79"/>
      <c r="W142" s="79"/>
      <c r="X142" s="79"/>
      <c r="Y142" s="79"/>
      <c r="Z142" s="79"/>
    </row>
    <row r="143" spans="1:26" ht="12.75" customHeight="1" x14ac:dyDescent="0.2">
      <c r="A143" s="79"/>
      <c r="B143" s="79"/>
      <c r="C143" s="79"/>
      <c r="D143" s="79"/>
      <c r="E143" s="79"/>
      <c r="F143" s="79"/>
      <c r="G143" s="79"/>
      <c r="H143" s="79"/>
      <c r="I143" s="79"/>
      <c r="J143" s="79"/>
      <c r="K143" s="79"/>
      <c r="L143" s="79"/>
      <c r="M143" s="79"/>
      <c r="N143" s="79"/>
      <c r="O143" s="79"/>
      <c r="P143" s="79"/>
      <c r="Q143" s="79"/>
      <c r="R143" s="79"/>
      <c r="S143" s="79"/>
      <c r="T143" s="79"/>
      <c r="U143" s="79"/>
      <c r="V143" s="79"/>
      <c r="W143" s="79"/>
      <c r="X143" s="79"/>
      <c r="Y143" s="79"/>
      <c r="Z143" s="79"/>
    </row>
    <row r="144" spans="1:26" ht="12.75" customHeight="1" x14ac:dyDescent="0.2">
      <c r="A144" s="79"/>
      <c r="B144" s="79"/>
      <c r="C144" s="79"/>
      <c r="D144" s="79"/>
      <c r="E144" s="79"/>
      <c r="F144" s="79"/>
      <c r="G144" s="79"/>
      <c r="H144" s="79"/>
      <c r="I144" s="79"/>
      <c r="J144" s="79"/>
      <c r="K144" s="79"/>
      <c r="L144" s="79"/>
      <c r="M144" s="79"/>
      <c r="N144" s="79"/>
      <c r="O144" s="79"/>
      <c r="P144" s="79"/>
      <c r="Q144" s="79"/>
      <c r="R144" s="79"/>
      <c r="S144" s="79"/>
      <c r="T144" s="79"/>
      <c r="U144" s="79"/>
      <c r="V144" s="79"/>
      <c r="W144" s="79"/>
      <c r="X144" s="79"/>
      <c r="Y144" s="79"/>
      <c r="Z144" s="79"/>
    </row>
    <row r="145" spans="1:26" ht="12.75" customHeight="1" x14ac:dyDescent="0.2">
      <c r="A145" s="79"/>
      <c r="B145" s="79"/>
      <c r="C145" s="79"/>
      <c r="D145" s="79"/>
      <c r="E145" s="79"/>
      <c r="F145" s="79"/>
      <c r="G145" s="79"/>
      <c r="H145" s="79"/>
      <c r="I145" s="79"/>
      <c r="J145" s="79"/>
      <c r="K145" s="79"/>
      <c r="L145" s="79"/>
      <c r="M145" s="79"/>
      <c r="N145" s="79"/>
      <c r="O145" s="79"/>
      <c r="P145" s="79"/>
      <c r="Q145" s="79"/>
      <c r="R145" s="79"/>
      <c r="S145" s="79"/>
      <c r="T145" s="79"/>
      <c r="U145" s="79"/>
      <c r="V145" s="79"/>
      <c r="W145" s="79"/>
      <c r="X145" s="79"/>
      <c r="Y145" s="79"/>
      <c r="Z145" s="79"/>
    </row>
    <row r="146" spans="1:26" ht="12.75" customHeight="1" x14ac:dyDescent="0.2">
      <c r="A146" s="79"/>
      <c r="B146" s="79"/>
      <c r="C146" s="79"/>
      <c r="D146" s="79"/>
      <c r="E146" s="79"/>
      <c r="F146" s="79"/>
      <c r="G146" s="79"/>
      <c r="H146" s="79"/>
      <c r="I146" s="79"/>
      <c r="J146" s="79"/>
      <c r="K146" s="79"/>
      <c r="L146" s="79"/>
      <c r="M146" s="79"/>
      <c r="N146" s="79"/>
      <c r="O146" s="79"/>
      <c r="P146" s="79"/>
      <c r="Q146" s="79"/>
      <c r="R146" s="79"/>
      <c r="S146" s="79"/>
      <c r="T146" s="79"/>
      <c r="U146" s="79"/>
      <c r="V146" s="79"/>
      <c r="W146" s="79"/>
      <c r="X146" s="79"/>
      <c r="Y146" s="79"/>
      <c r="Z146" s="79"/>
    </row>
    <row r="147" spans="1:26" ht="12.75" customHeight="1" x14ac:dyDescent="0.2">
      <c r="A147" s="79"/>
      <c r="B147" s="79"/>
      <c r="C147" s="79"/>
      <c r="D147" s="79"/>
      <c r="E147" s="79"/>
      <c r="F147" s="79"/>
      <c r="G147" s="79"/>
      <c r="H147" s="79"/>
      <c r="I147" s="79"/>
      <c r="J147" s="79"/>
      <c r="K147" s="79"/>
      <c r="L147" s="79"/>
      <c r="M147" s="79"/>
      <c r="N147" s="79"/>
      <c r="O147" s="79"/>
      <c r="P147" s="79"/>
      <c r="Q147" s="79"/>
      <c r="R147" s="79"/>
      <c r="S147" s="79"/>
      <c r="T147" s="79"/>
      <c r="U147" s="79"/>
      <c r="V147" s="79"/>
      <c r="W147" s="79"/>
      <c r="X147" s="79"/>
      <c r="Y147" s="79"/>
      <c r="Z147" s="79"/>
    </row>
    <row r="148" spans="1:26" ht="12.75" customHeight="1" x14ac:dyDescent="0.2">
      <c r="A148" s="79"/>
      <c r="B148" s="79"/>
      <c r="C148" s="79"/>
      <c r="D148" s="79"/>
      <c r="E148" s="79"/>
      <c r="F148" s="79"/>
      <c r="G148" s="79"/>
      <c r="H148" s="79"/>
      <c r="I148" s="79"/>
      <c r="J148" s="79"/>
      <c r="K148" s="79"/>
      <c r="L148" s="79"/>
      <c r="M148" s="79"/>
      <c r="N148" s="79"/>
      <c r="O148" s="79"/>
      <c r="P148" s="79"/>
      <c r="Q148" s="79"/>
      <c r="R148" s="79"/>
      <c r="S148" s="79"/>
      <c r="T148" s="79"/>
      <c r="U148" s="79"/>
      <c r="V148" s="79"/>
      <c r="W148" s="79"/>
      <c r="X148" s="79"/>
      <c r="Y148" s="79"/>
      <c r="Z148" s="79"/>
    </row>
    <row r="149" spans="1:26" ht="12.75" customHeight="1" x14ac:dyDescent="0.2">
      <c r="A149" s="79"/>
      <c r="B149" s="79"/>
      <c r="C149" s="79"/>
      <c r="D149" s="79"/>
      <c r="E149" s="79"/>
      <c r="F149" s="79"/>
      <c r="G149" s="79"/>
      <c r="H149" s="79"/>
      <c r="I149" s="79"/>
      <c r="J149" s="79"/>
      <c r="K149" s="79"/>
      <c r="L149" s="79"/>
      <c r="M149" s="79"/>
      <c r="N149" s="79"/>
      <c r="O149" s="79"/>
      <c r="P149" s="79"/>
      <c r="Q149" s="79"/>
      <c r="R149" s="79"/>
      <c r="S149" s="79"/>
      <c r="T149" s="79"/>
      <c r="U149" s="79"/>
      <c r="V149" s="79"/>
      <c r="W149" s="79"/>
      <c r="X149" s="79"/>
      <c r="Y149" s="79"/>
      <c r="Z149" s="79"/>
    </row>
    <row r="150" spans="1:26" ht="12.75" customHeight="1" x14ac:dyDescent="0.2">
      <c r="A150" s="79"/>
      <c r="B150" s="79"/>
      <c r="C150" s="79"/>
      <c r="D150" s="79"/>
      <c r="E150" s="79"/>
      <c r="F150" s="79"/>
      <c r="G150" s="79"/>
      <c r="H150" s="79"/>
      <c r="I150" s="79"/>
      <c r="J150" s="79"/>
      <c r="K150" s="79"/>
      <c r="L150" s="79"/>
      <c r="M150" s="79"/>
      <c r="N150" s="79"/>
      <c r="O150" s="79"/>
      <c r="P150" s="79"/>
      <c r="Q150" s="79"/>
      <c r="R150" s="79"/>
      <c r="S150" s="79"/>
      <c r="T150" s="79"/>
      <c r="U150" s="79"/>
      <c r="V150" s="79"/>
      <c r="W150" s="79"/>
      <c r="X150" s="79"/>
      <c r="Y150" s="79"/>
      <c r="Z150" s="79"/>
    </row>
    <row r="151" spans="1:26" ht="12.75" customHeight="1" x14ac:dyDescent="0.2">
      <c r="A151" s="79"/>
      <c r="B151" s="79"/>
      <c r="C151" s="79"/>
      <c r="D151" s="79"/>
      <c r="E151" s="79"/>
      <c r="F151" s="79"/>
      <c r="G151" s="79"/>
      <c r="H151" s="79"/>
      <c r="I151" s="79"/>
      <c r="J151" s="79"/>
      <c r="K151" s="79"/>
      <c r="L151" s="79"/>
      <c r="M151" s="79"/>
      <c r="N151" s="79"/>
      <c r="O151" s="79"/>
      <c r="P151" s="79"/>
      <c r="Q151" s="79"/>
      <c r="R151" s="79"/>
      <c r="S151" s="79"/>
      <c r="T151" s="79"/>
      <c r="U151" s="79"/>
      <c r="V151" s="79"/>
      <c r="W151" s="79"/>
      <c r="X151" s="79"/>
      <c r="Y151" s="79"/>
      <c r="Z151" s="79"/>
    </row>
    <row r="152" spans="1:26" ht="12.75" customHeight="1" x14ac:dyDescent="0.2">
      <c r="A152" s="79"/>
      <c r="B152" s="79"/>
      <c r="C152" s="79"/>
      <c r="D152" s="79"/>
      <c r="E152" s="79"/>
      <c r="F152" s="79"/>
      <c r="G152" s="79"/>
      <c r="H152" s="79"/>
      <c r="I152" s="79"/>
      <c r="J152" s="79"/>
      <c r="K152" s="79"/>
      <c r="L152" s="79"/>
      <c r="M152" s="79"/>
      <c r="N152" s="79"/>
      <c r="O152" s="79"/>
      <c r="P152" s="79"/>
      <c r="Q152" s="79"/>
      <c r="R152" s="79"/>
      <c r="S152" s="79"/>
      <c r="T152" s="79"/>
      <c r="U152" s="79"/>
      <c r="V152" s="79"/>
      <c r="W152" s="79"/>
      <c r="X152" s="79"/>
      <c r="Y152" s="79"/>
      <c r="Z152" s="79"/>
    </row>
    <row r="153" spans="1:26" ht="12.75" customHeight="1" x14ac:dyDescent="0.2">
      <c r="A153" s="79"/>
      <c r="B153" s="79"/>
      <c r="C153" s="79"/>
      <c r="D153" s="79"/>
      <c r="E153" s="79"/>
      <c r="F153" s="79"/>
      <c r="G153" s="79"/>
      <c r="H153" s="79"/>
      <c r="I153" s="79"/>
      <c r="J153" s="79"/>
      <c r="K153" s="79"/>
      <c r="L153" s="79"/>
      <c r="M153" s="79"/>
      <c r="N153" s="79"/>
      <c r="O153" s="79"/>
      <c r="P153" s="79"/>
      <c r="Q153" s="79"/>
      <c r="R153" s="79"/>
      <c r="S153" s="79"/>
      <c r="T153" s="79"/>
      <c r="U153" s="79"/>
      <c r="V153" s="79"/>
      <c r="W153" s="79"/>
      <c r="X153" s="79"/>
      <c r="Y153" s="79"/>
      <c r="Z153" s="79"/>
    </row>
    <row r="154" spans="1:26" ht="12.75" customHeight="1" x14ac:dyDescent="0.2">
      <c r="A154" s="79"/>
      <c r="B154" s="79"/>
      <c r="C154" s="79"/>
      <c r="D154" s="79"/>
      <c r="E154" s="79"/>
      <c r="F154" s="79"/>
      <c r="G154" s="79"/>
      <c r="H154" s="79"/>
      <c r="I154" s="79"/>
      <c r="J154" s="79"/>
      <c r="K154" s="79"/>
      <c r="L154" s="79"/>
      <c r="M154" s="79"/>
      <c r="N154" s="79"/>
      <c r="O154" s="79"/>
      <c r="P154" s="79"/>
      <c r="Q154" s="79"/>
      <c r="R154" s="79"/>
      <c r="S154" s="79"/>
      <c r="T154" s="79"/>
      <c r="U154" s="79"/>
      <c r="V154" s="79"/>
      <c r="W154" s="79"/>
      <c r="X154" s="79"/>
      <c r="Y154" s="79"/>
      <c r="Z154" s="79"/>
    </row>
    <row r="155" spans="1:26" ht="12.75" customHeight="1" x14ac:dyDescent="0.2">
      <c r="A155" s="79"/>
      <c r="B155" s="79"/>
      <c r="C155" s="79"/>
      <c r="D155" s="79"/>
      <c r="E155" s="79"/>
      <c r="F155" s="79"/>
      <c r="G155" s="79"/>
      <c r="H155" s="79"/>
      <c r="I155" s="79"/>
      <c r="J155" s="79"/>
      <c r="K155" s="79"/>
      <c r="L155" s="79"/>
      <c r="M155" s="79"/>
      <c r="N155" s="79"/>
      <c r="O155" s="79"/>
      <c r="P155" s="79"/>
      <c r="Q155" s="79"/>
      <c r="R155" s="79"/>
      <c r="S155" s="79"/>
      <c r="T155" s="79"/>
      <c r="U155" s="79"/>
      <c r="V155" s="79"/>
      <c r="W155" s="79"/>
      <c r="X155" s="79"/>
      <c r="Y155" s="79"/>
      <c r="Z155" s="79"/>
    </row>
    <row r="156" spans="1:26" ht="12.75" customHeight="1" x14ac:dyDescent="0.2">
      <c r="A156" s="79"/>
      <c r="B156" s="79"/>
      <c r="C156" s="79"/>
      <c r="D156" s="79"/>
      <c r="E156" s="79"/>
      <c r="F156" s="79"/>
      <c r="G156" s="79"/>
      <c r="H156" s="79"/>
      <c r="I156" s="79"/>
      <c r="J156" s="79"/>
      <c r="K156" s="79"/>
      <c r="L156" s="79"/>
      <c r="M156" s="79"/>
      <c r="N156" s="79"/>
      <c r="O156" s="79"/>
      <c r="P156" s="79"/>
      <c r="Q156" s="79"/>
      <c r="R156" s="79"/>
      <c r="S156" s="79"/>
      <c r="T156" s="79"/>
      <c r="U156" s="79"/>
      <c r="V156" s="79"/>
      <c r="W156" s="79"/>
      <c r="X156" s="79"/>
      <c r="Y156" s="79"/>
      <c r="Z156" s="79"/>
    </row>
    <row r="157" spans="1:26" ht="12.75" customHeight="1" x14ac:dyDescent="0.2">
      <c r="A157" s="79"/>
      <c r="B157" s="79"/>
      <c r="C157" s="79"/>
      <c r="D157" s="79"/>
      <c r="E157" s="79"/>
      <c r="F157" s="79"/>
      <c r="G157" s="79"/>
      <c r="H157" s="79"/>
      <c r="I157" s="79"/>
      <c r="J157" s="79"/>
      <c r="K157" s="79"/>
      <c r="L157" s="79"/>
      <c r="M157" s="79"/>
      <c r="N157" s="79"/>
      <c r="O157" s="79"/>
      <c r="P157" s="79"/>
      <c r="Q157" s="79"/>
      <c r="R157" s="79"/>
      <c r="S157" s="79"/>
      <c r="T157" s="79"/>
      <c r="U157" s="79"/>
      <c r="V157" s="79"/>
      <c r="W157" s="79"/>
      <c r="X157" s="79"/>
      <c r="Y157" s="79"/>
      <c r="Z157" s="79"/>
    </row>
    <row r="158" spans="1:26" ht="12.75" customHeight="1" x14ac:dyDescent="0.2">
      <c r="A158" s="79"/>
      <c r="B158" s="79"/>
      <c r="C158" s="79"/>
      <c r="D158" s="79"/>
      <c r="E158" s="79"/>
      <c r="F158" s="79"/>
      <c r="G158" s="79"/>
      <c r="H158" s="79"/>
      <c r="I158" s="79"/>
      <c r="J158" s="79"/>
      <c r="K158" s="79"/>
      <c r="L158" s="79"/>
      <c r="M158" s="79"/>
      <c r="N158" s="79"/>
      <c r="O158" s="79"/>
      <c r="P158" s="79"/>
      <c r="Q158" s="79"/>
      <c r="R158" s="79"/>
      <c r="S158" s="79"/>
      <c r="T158" s="79"/>
      <c r="U158" s="79"/>
      <c r="V158" s="79"/>
      <c r="W158" s="79"/>
      <c r="X158" s="79"/>
      <c r="Y158" s="79"/>
      <c r="Z158" s="79"/>
    </row>
    <row r="159" spans="1:26" ht="12.75" customHeight="1" x14ac:dyDescent="0.2">
      <c r="A159" s="79"/>
      <c r="B159" s="79"/>
      <c r="C159" s="79"/>
      <c r="D159" s="79"/>
      <c r="E159" s="79"/>
      <c r="F159" s="79"/>
      <c r="G159" s="79"/>
      <c r="H159" s="79"/>
      <c r="I159" s="79"/>
      <c r="J159" s="79"/>
      <c r="K159" s="79"/>
      <c r="L159" s="79"/>
      <c r="M159" s="79"/>
      <c r="N159" s="79"/>
      <c r="O159" s="79"/>
      <c r="P159" s="79"/>
      <c r="Q159" s="79"/>
      <c r="R159" s="79"/>
      <c r="S159" s="79"/>
      <c r="T159" s="79"/>
      <c r="U159" s="79"/>
      <c r="V159" s="79"/>
      <c r="W159" s="79"/>
      <c r="X159" s="79"/>
      <c r="Y159" s="79"/>
      <c r="Z159" s="79"/>
    </row>
    <row r="160" spans="1:26" ht="12.75" customHeight="1" x14ac:dyDescent="0.2">
      <c r="A160" s="79"/>
      <c r="B160" s="79"/>
      <c r="C160" s="79"/>
      <c r="D160" s="79"/>
      <c r="E160" s="79"/>
      <c r="F160" s="79"/>
      <c r="G160" s="79"/>
      <c r="H160" s="79"/>
      <c r="I160" s="79"/>
      <c r="J160" s="79"/>
      <c r="K160" s="79"/>
      <c r="L160" s="79"/>
      <c r="M160" s="79"/>
      <c r="N160" s="79"/>
      <c r="O160" s="79"/>
      <c r="P160" s="79"/>
      <c r="Q160" s="79"/>
      <c r="R160" s="79"/>
      <c r="S160" s="79"/>
      <c r="T160" s="79"/>
      <c r="U160" s="79"/>
      <c r="V160" s="79"/>
      <c r="W160" s="79"/>
      <c r="X160" s="79"/>
      <c r="Y160" s="79"/>
      <c r="Z160" s="79"/>
    </row>
    <row r="161" spans="1:26" ht="12.75" customHeight="1" x14ac:dyDescent="0.2">
      <c r="A161" s="79"/>
      <c r="B161" s="79"/>
      <c r="C161" s="79"/>
      <c r="D161" s="79"/>
      <c r="E161" s="79"/>
      <c r="F161" s="79"/>
      <c r="G161" s="79"/>
      <c r="H161" s="79"/>
      <c r="I161" s="79"/>
      <c r="J161" s="79"/>
      <c r="K161" s="79"/>
      <c r="L161" s="79"/>
      <c r="M161" s="79"/>
      <c r="N161" s="79"/>
      <c r="O161" s="79"/>
      <c r="P161" s="79"/>
      <c r="Q161" s="79"/>
      <c r="R161" s="79"/>
      <c r="S161" s="79"/>
      <c r="T161" s="79"/>
      <c r="U161" s="79"/>
      <c r="V161" s="79"/>
      <c r="W161" s="79"/>
      <c r="X161" s="79"/>
      <c r="Y161" s="79"/>
      <c r="Z161" s="79"/>
    </row>
    <row r="162" spans="1:26" ht="12.75" customHeight="1" x14ac:dyDescent="0.2">
      <c r="A162" s="79"/>
      <c r="B162" s="79"/>
      <c r="C162" s="79"/>
      <c r="D162" s="79"/>
      <c r="E162" s="79"/>
      <c r="F162" s="79"/>
      <c r="G162" s="79"/>
      <c r="H162" s="79"/>
      <c r="I162" s="79"/>
      <c r="J162" s="79"/>
      <c r="K162" s="79"/>
      <c r="L162" s="79"/>
      <c r="M162" s="79"/>
      <c r="N162" s="79"/>
      <c r="O162" s="79"/>
      <c r="P162" s="79"/>
      <c r="Q162" s="79"/>
      <c r="R162" s="79"/>
      <c r="S162" s="79"/>
      <c r="T162" s="79"/>
      <c r="U162" s="79"/>
      <c r="V162" s="79"/>
      <c r="W162" s="79"/>
      <c r="X162" s="79"/>
      <c r="Y162" s="79"/>
      <c r="Z162" s="79"/>
    </row>
    <row r="163" spans="1:26" ht="12.75" customHeight="1" x14ac:dyDescent="0.2">
      <c r="A163" s="79"/>
      <c r="B163" s="79"/>
      <c r="C163" s="79"/>
      <c r="D163" s="79"/>
      <c r="E163" s="79"/>
      <c r="F163" s="79"/>
      <c r="G163" s="79"/>
      <c r="H163" s="79"/>
      <c r="I163" s="79"/>
      <c r="J163" s="79"/>
      <c r="K163" s="79"/>
      <c r="L163" s="79"/>
      <c r="M163" s="79"/>
      <c r="N163" s="79"/>
      <c r="O163" s="79"/>
      <c r="P163" s="79"/>
      <c r="Q163" s="79"/>
      <c r="R163" s="79"/>
      <c r="S163" s="79"/>
      <c r="T163" s="79"/>
      <c r="U163" s="79"/>
      <c r="V163" s="79"/>
      <c r="W163" s="79"/>
      <c r="X163" s="79"/>
      <c r="Y163" s="79"/>
      <c r="Z163" s="79"/>
    </row>
    <row r="164" spans="1:26" ht="12.75" customHeight="1" x14ac:dyDescent="0.2">
      <c r="A164" s="79"/>
      <c r="B164" s="79"/>
      <c r="C164" s="79"/>
      <c r="D164" s="79"/>
      <c r="E164" s="79"/>
      <c r="F164" s="79"/>
      <c r="G164" s="79"/>
      <c r="H164" s="79"/>
      <c r="I164" s="79"/>
      <c r="J164" s="79"/>
      <c r="K164" s="79"/>
      <c r="L164" s="79"/>
      <c r="M164" s="79"/>
      <c r="N164" s="79"/>
      <c r="O164" s="79"/>
      <c r="P164" s="79"/>
      <c r="Q164" s="79"/>
      <c r="R164" s="79"/>
      <c r="S164" s="79"/>
      <c r="T164" s="79"/>
      <c r="U164" s="79"/>
      <c r="V164" s="79"/>
      <c r="W164" s="79"/>
      <c r="X164" s="79"/>
      <c r="Y164" s="79"/>
      <c r="Z164" s="79"/>
    </row>
    <row r="165" spans="1:26" ht="12.75" customHeight="1" x14ac:dyDescent="0.2">
      <c r="A165" s="79"/>
      <c r="B165" s="79"/>
      <c r="C165" s="79"/>
      <c r="D165" s="79"/>
      <c r="E165" s="79"/>
      <c r="F165" s="79"/>
      <c r="G165" s="79"/>
      <c r="H165" s="79"/>
      <c r="I165" s="79"/>
      <c r="J165" s="79"/>
      <c r="K165" s="79"/>
      <c r="L165" s="79"/>
      <c r="M165" s="79"/>
      <c r="N165" s="79"/>
      <c r="O165" s="79"/>
      <c r="P165" s="79"/>
      <c r="Q165" s="79"/>
      <c r="R165" s="79"/>
      <c r="S165" s="79"/>
      <c r="T165" s="79"/>
      <c r="U165" s="79"/>
      <c r="V165" s="79"/>
      <c r="W165" s="79"/>
      <c r="X165" s="79"/>
      <c r="Y165" s="79"/>
      <c r="Z165" s="79"/>
    </row>
    <row r="166" spans="1:26" ht="12.75" customHeight="1" x14ac:dyDescent="0.2">
      <c r="A166" s="79"/>
      <c r="B166" s="79"/>
      <c r="C166" s="79"/>
      <c r="D166" s="79"/>
      <c r="E166" s="79"/>
      <c r="F166" s="79"/>
      <c r="G166" s="79"/>
      <c r="H166" s="79"/>
      <c r="I166" s="79"/>
      <c r="J166" s="79"/>
      <c r="K166" s="79"/>
      <c r="L166" s="79"/>
      <c r="M166" s="79"/>
      <c r="N166" s="79"/>
      <c r="O166" s="79"/>
      <c r="P166" s="79"/>
      <c r="Q166" s="79"/>
      <c r="R166" s="79"/>
      <c r="S166" s="79"/>
      <c r="T166" s="79"/>
      <c r="U166" s="79"/>
      <c r="V166" s="79"/>
      <c r="W166" s="79"/>
      <c r="X166" s="79"/>
      <c r="Y166" s="79"/>
      <c r="Z166" s="79"/>
    </row>
    <row r="167" spans="1:26" ht="12.75" customHeight="1" x14ac:dyDescent="0.2">
      <c r="A167" s="79"/>
      <c r="B167" s="79"/>
      <c r="C167" s="79"/>
      <c r="D167" s="79"/>
      <c r="E167" s="79"/>
      <c r="F167" s="79"/>
      <c r="G167" s="79"/>
      <c r="H167" s="79"/>
      <c r="I167" s="79"/>
      <c r="J167" s="79"/>
      <c r="K167" s="79"/>
      <c r="L167" s="79"/>
      <c r="M167" s="79"/>
      <c r="N167" s="79"/>
      <c r="O167" s="79"/>
      <c r="P167" s="79"/>
      <c r="Q167" s="79"/>
      <c r="R167" s="79"/>
      <c r="S167" s="79"/>
      <c r="T167" s="79"/>
      <c r="U167" s="79"/>
      <c r="V167" s="79"/>
      <c r="W167" s="79"/>
      <c r="X167" s="79"/>
      <c r="Y167" s="79"/>
      <c r="Z167" s="79"/>
    </row>
    <row r="168" spans="1:26" ht="12.75" customHeight="1" x14ac:dyDescent="0.2">
      <c r="A168" s="79"/>
      <c r="B168" s="79"/>
      <c r="C168" s="79"/>
      <c r="D168" s="79"/>
      <c r="E168" s="79"/>
      <c r="F168" s="79"/>
      <c r="G168" s="79"/>
      <c r="H168" s="79"/>
      <c r="I168" s="79"/>
      <c r="J168" s="79"/>
      <c r="K168" s="79"/>
      <c r="L168" s="79"/>
      <c r="M168" s="79"/>
      <c r="N168" s="79"/>
      <c r="O168" s="79"/>
      <c r="P168" s="79"/>
      <c r="Q168" s="79"/>
      <c r="R168" s="79"/>
      <c r="S168" s="79"/>
      <c r="T168" s="79"/>
      <c r="U168" s="79"/>
      <c r="V168" s="79"/>
      <c r="W168" s="79"/>
      <c r="X168" s="79"/>
      <c r="Y168" s="79"/>
      <c r="Z168" s="79"/>
    </row>
    <row r="169" spans="1:26" ht="12.75" customHeight="1" x14ac:dyDescent="0.2">
      <c r="A169" s="79"/>
      <c r="B169" s="79"/>
      <c r="C169" s="79"/>
      <c r="D169" s="79"/>
      <c r="E169" s="79"/>
      <c r="F169" s="79"/>
      <c r="G169" s="79"/>
      <c r="H169" s="79"/>
      <c r="I169" s="79"/>
      <c r="J169" s="79"/>
      <c r="K169" s="79"/>
      <c r="L169" s="79"/>
      <c r="M169" s="79"/>
      <c r="N169" s="79"/>
      <c r="O169" s="79"/>
      <c r="P169" s="79"/>
      <c r="Q169" s="79"/>
      <c r="R169" s="79"/>
      <c r="S169" s="79"/>
      <c r="T169" s="79"/>
      <c r="U169" s="79"/>
      <c r="V169" s="79"/>
      <c r="W169" s="79"/>
      <c r="X169" s="79"/>
      <c r="Y169" s="79"/>
      <c r="Z169" s="79"/>
    </row>
    <row r="170" spans="1:26" ht="12.75" customHeight="1" x14ac:dyDescent="0.2">
      <c r="A170" s="79"/>
      <c r="B170" s="79"/>
      <c r="C170" s="79"/>
      <c r="D170" s="79"/>
      <c r="E170" s="79"/>
      <c r="F170" s="79"/>
      <c r="G170" s="79"/>
      <c r="H170" s="79"/>
      <c r="I170" s="79"/>
      <c r="J170" s="79"/>
      <c r="K170" s="79"/>
      <c r="L170" s="79"/>
      <c r="M170" s="79"/>
      <c r="N170" s="79"/>
      <c r="O170" s="79"/>
      <c r="P170" s="79"/>
      <c r="Q170" s="79"/>
      <c r="R170" s="79"/>
      <c r="S170" s="79"/>
      <c r="T170" s="79"/>
      <c r="U170" s="79"/>
      <c r="V170" s="79"/>
      <c r="W170" s="79"/>
      <c r="X170" s="79"/>
      <c r="Y170" s="79"/>
      <c r="Z170" s="79"/>
    </row>
    <row r="171" spans="1:26" ht="12.75" customHeight="1" x14ac:dyDescent="0.2">
      <c r="A171" s="79"/>
      <c r="B171" s="79"/>
      <c r="C171" s="79"/>
      <c r="D171" s="79"/>
      <c r="E171" s="79"/>
      <c r="F171" s="79"/>
      <c r="G171" s="79"/>
      <c r="H171" s="79"/>
      <c r="I171" s="79"/>
      <c r="J171" s="79"/>
      <c r="K171" s="79"/>
      <c r="L171" s="79"/>
      <c r="M171" s="79"/>
      <c r="N171" s="79"/>
      <c r="O171" s="79"/>
      <c r="P171" s="79"/>
      <c r="Q171" s="79"/>
      <c r="R171" s="79"/>
      <c r="S171" s="79"/>
      <c r="T171" s="79"/>
      <c r="U171" s="79"/>
      <c r="V171" s="79"/>
      <c r="W171" s="79"/>
      <c r="X171" s="79"/>
      <c r="Y171" s="79"/>
      <c r="Z171" s="79"/>
    </row>
    <row r="172" spans="1:26" ht="12.75" customHeight="1" x14ac:dyDescent="0.2">
      <c r="A172" s="79"/>
      <c r="B172" s="79"/>
      <c r="C172" s="79"/>
      <c r="D172" s="79"/>
      <c r="E172" s="79"/>
      <c r="F172" s="79"/>
      <c r="G172" s="79"/>
      <c r="H172" s="79"/>
      <c r="I172" s="79"/>
      <c r="J172" s="79"/>
      <c r="K172" s="79"/>
      <c r="L172" s="79"/>
      <c r="M172" s="79"/>
      <c r="N172" s="79"/>
      <c r="O172" s="79"/>
      <c r="P172" s="79"/>
      <c r="Q172" s="79"/>
      <c r="R172" s="79"/>
      <c r="S172" s="79"/>
      <c r="T172" s="79"/>
      <c r="U172" s="79"/>
      <c r="V172" s="79"/>
      <c r="W172" s="79"/>
      <c r="X172" s="79"/>
      <c r="Y172" s="79"/>
      <c r="Z172" s="79"/>
    </row>
    <row r="173" spans="1:26" ht="12.75" customHeight="1" x14ac:dyDescent="0.2">
      <c r="A173" s="79"/>
      <c r="B173" s="79"/>
      <c r="C173" s="79"/>
      <c r="D173" s="79"/>
      <c r="E173" s="79"/>
      <c r="F173" s="79"/>
      <c r="G173" s="79"/>
      <c r="H173" s="79"/>
      <c r="I173" s="79"/>
      <c r="J173" s="79"/>
      <c r="K173" s="79"/>
      <c r="L173" s="79"/>
      <c r="M173" s="79"/>
      <c r="N173" s="79"/>
      <c r="O173" s="79"/>
      <c r="P173" s="79"/>
      <c r="Q173" s="79"/>
      <c r="R173" s="79"/>
      <c r="S173" s="79"/>
      <c r="T173" s="79"/>
      <c r="U173" s="79"/>
      <c r="V173" s="79"/>
      <c r="W173" s="79"/>
      <c r="X173" s="79"/>
      <c r="Y173" s="79"/>
      <c r="Z173" s="79"/>
    </row>
    <row r="174" spans="1:26" ht="12.75" customHeight="1" x14ac:dyDescent="0.2">
      <c r="A174" s="79"/>
      <c r="B174" s="79"/>
      <c r="C174" s="79"/>
      <c r="D174" s="79"/>
      <c r="E174" s="79"/>
      <c r="F174" s="79"/>
      <c r="G174" s="79"/>
      <c r="H174" s="79"/>
      <c r="I174" s="79"/>
      <c r="J174" s="79"/>
      <c r="K174" s="79"/>
      <c r="L174" s="79"/>
      <c r="M174" s="79"/>
      <c r="N174" s="79"/>
      <c r="O174" s="79"/>
      <c r="P174" s="79"/>
      <c r="Q174" s="79"/>
      <c r="R174" s="79"/>
      <c r="S174" s="79"/>
      <c r="T174" s="79"/>
      <c r="U174" s="79"/>
      <c r="V174" s="79"/>
      <c r="W174" s="79"/>
      <c r="X174" s="79"/>
      <c r="Y174" s="79"/>
      <c r="Z174" s="79"/>
    </row>
    <row r="175" spans="1:26" ht="12.75" customHeight="1" x14ac:dyDescent="0.2">
      <c r="A175" s="79"/>
      <c r="B175" s="79"/>
      <c r="C175" s="79"/>
      <c r="D175" s="79"/>
      <c r="E175" s="79"/>
      <c r="F175" s="79"/>
      <c r="G175" s="79"/>
      <c r="H175" s="79"/>
      <c r="I175" s="79"/>
      <c r="J175" s="79"/>
      <c r="K175" s="79"/>
      <c r="L175" s="79"/>
      <c r="M175" s="79"/>
      <c r="N175" s="79"/>
      <c r="O175" s="79"/>
      <c r="P175" s="79"/>
      <c r="Q175" s="79"/>
      <c r="R175" s="79"/>
      <c r="S175" s="79"/>
      <c r="T175" s="79"/>
      <c r="U175" s="79"/>
      <c r="V175" s="79"/>
      <c r="W175" s="79"/>
      <c r="X175" s="79"/>
      <c r="Y175" s="79"/>
      <c r="Z175" s="79"/>
    </row>
    <row r="176" spans="1:26" ht="12.75" customHeight="1" x14ac:dyDescent="0.2">
      <c r="A176" s="79"/>
      <c r="B176" s="79"/>
      <c r="C176" s="79"/>
      <c r="D176" s="79"/>
      <c r="E176" s="79"/>
      <c r="F176" s="79"/>
      <c r="G176" s="79"/>
      <c r="H176" s="79"/>
      <c r="I176" s="79"/>
      <c r="J176" s="79"/>
      <c r="K176" s="79"/>
      <c r="L176" s="79"/>
      <c r="M176" s="79"/>
      <c r="N176" s="79"/>
      <c r="O176" s="79"/>
      <c r="P176" s="79"/>
      <c r="Q176" s="79"/>
      <c r="R176" s="79"/>
      <c r="S176" s="79"/>
      <c r="T176" s="79"/>
      <c r="U176" s="79"/>
      <c r="V176" s="79"/>
      <c r="W176" s="79"/>
      <c r="X176" s="79"/>
      <c r="Y176" s="79"/>
      <c r="Z176" s="79"/>
    </row>
    <row r="177" spans="1:26" ht="12.75" customHeight="1" x14ac:dyDescent="0.2">
      <c r="A177" s="79"/>
      <c r="B177" s="79"/>
      <c r="C177" s="79"/>
      <c r="D177" s="79"/>
      <c r="E177" s="79"/>
      <c r="F177" s="79"/>
      <c r="G177" s="79"/>
      <c r="H177" s="79"/>
      <c r="I177" s="79"/>
      <c r="J177" s="79"/>
      <c r="K177" s="79"/>
      <c r="L177" s="79"/>
      <c r="M177" s="79"/>
      <c r="N177" s="79"/>
      <c r="O177" s="79"/>
      <c r="P177" s="79"/>
      <c r="Q177" s="79"/>
      <c r="R177" s="79"/>
      <c r="S177" s="79"/>
      <c r="T177" s="79"/>
      <c r="U177" s="79"/>
      <c r="V177" s="79"/>
      <c r="W177" s="79"/>
      <c r="X177" s="79"/>
      <c r="Y177" s="79"/>
      <c r="Z177" s="79"/>
    </row>
    <row r="178" spans="1:26" ht="12.75" customHeight="1" x14ac:dyDescent="0.2">
      <c r="A178" s="79"/>
      <c r="B178" s="79"/>
      <c r="C178" s="79"/>
      <c r="D178" s="79"/>
      <c r="E178" s="79"/>
      <c r="F178" s="79"/>
      <c r="G178" s="79"/>
      <c r="H178" s="79"/>
      <c r="I178" s="79"/>
      <c r="J178" s="79"/>
      <c r="K178" s="79"/>
      <c r="L178" s="79"/>
      <c r="M178" s="79"/>
      <c r="N178" s="79"/>
      <c r="O178" s="79"/>
      <c r="P178" s="79"/>
      <c r="Q178" s="79"/>
      <c r="R178" s="79"/>
      <c r="S178" s="79"/>
      <c r="T178" s="79"/>
      <c r="U178" s="79"/>
      <c r="V178" s="79"/>
      <c r="W178" s="79"/>
      <c r="X178" s="79"/>
      <c r="Y178" s="79"/>
      <c r="Z178" s="79"/>
    </row>
    <row r="179" spans="1:26" ht="12.75" customHeight="1" x14ac:dyDescent="0.2">
      <c r="A179" s="79"/>
      <c r="B179" s="79"/>
      <c r="C179" s="79"/>
      <c r="D179" s="79"/>
      <c r="E179" s="79"/>
      <c r="F179" s="79"/>
      <c r="G179" s="79"/>
      <c r="H179" s="79"/>
      <c r="I179" s="79"/>
      <c r="J179" s="79"/>
      <c r="K179" s="79"/>
      <c r="L179" s="79"/>
      <c r="M179" s="79"/>
      <c r="N179" s="79"/>
      <c r="O179" s="79"/>
      <c r="P179" s="79"/>
      <c r="Q179" s="79"/>
      <c r="R179" s="79"/>
      <c r="S179" s="79"/>
      <c r="T179" s="79"/>
      <c r="U179" s="79"/>
      <c r="V179" s="79"/>
      <c r="W179" s="79"/>
      <c r="X179" s="79"/>
      <c r="Y179" s="79"/>
      <c r="Z179" s="79"/>
    </row>
    <row r="180" spans="1:26" ht="12.75" customHeight="1" x14ac:dyDescent="0.2">
      <c r="A180" s="79"/>
      <c r="B180" s="79"/>
      <c r="C180" s="79"/>
      <c r="D180" s="79"/>
      <c r="E180" s="79"/>
      <c r="F180" s="79"/>
      <c r="G180" s="79"/>
      <c r="H180" s="79"/>
      <c r="I180" s="79"/>
      <c r="J180" s="79"/>
      <c r="K180" s="79"/>
      <c r="L180" s="79"/>
      <c r="M180" s="79"/>
      <c r="N180" s="79"/>
      <c r="O180" s="79"/>
      <c r="P180" s="79"/>
      <c r="Q180" s="79"/>
      <c r="R180" s="79"/>
      <c r="S180" s="79"/>
      <c r="T180" s="79"/>
      <c r="U180" s="79"/>
      <c r="V180" s="79"/>
      <c r="W180" s="79"/>
      <c r="X180" s="79"/>
      <c r="Y180" s="79"/>
      <c r="Z180" s="79"/>
    </row>
    <row r="181" spans="1:26" ht="12.75" customHeight="1" x14ac:dyDescent="0.2">
      <c r="A181" s="79"/>
      <c r="B181" s="79"/>
      <c r="C181" s="79"/>
      <c r="D181" s="79"/>
      <c r="E181" s="79"/>
      <c r="F181" s="79"/>
      <c r="G181" s="79"/>
      <c r="H181" s="79"/>
      <c r="I181" s="79"/>
      <c r="J181" s="79"/>
      <c r="K181" s="79"/>
      <c r="L181" s="79"/>
      <c r="M181" s="79"/>
      <c r="N181" s="79"/>
      <c r="O181" s="79"/>
      <c r="P181" s="79"/>
      <c r="Q181" s="79"/>
      <c r="R181" s="79"/>
      <c r="S181" s="79"/>
      <c r="T181" s="79"/>
      <c r="U181" s="79"/>
      <c r="V181" s="79"/>
      <c r="W181" s="79"/>
      <c r="X181" s="79"/>
      <c r="Y181" s="79"/>
      <c r="Z181" s="79"/>
    </row>
    <row r="182" spans="1:26" ht="12.75" customHeight="1" x14ac:dyDescent="0.2">
      <c r="A182" s="79"/>
      <c r="B182" s="79"/>
      <c r="C182" s="79"/>
      <c r="D182" s="79"/>
      <c r="E182" s="79"/>
      <c r="F182" s="79"/>
      <c r="G182" s="79"/>
      <c r="H182" s="79"/>
      <c r="I182" s="79"/>
      <c r="J182" s="79"/>
      <c r="K182" s="79"/>
      <c r="L182" s="79"/>
      <c r="M182" s="79"/>
      <c r="N182" s="79"/>
      <c r="O182" s="79"/>
      <c r="P182" s="79"/>
      <c r="Q182" s="79"/>
      <c r="R182" s="79"/>
      <c r="S182" s="79"/>
      <c r="T182" s="79"/>
      <c r="U182" s="79"/>
      <c r="V182" s="79"/>
      <c r="W182" s="79"/>
      <c r="X182" s="79"/>
      <c r="Y182" s="79"/>
      <c r="Z182" s="79"/>
    </row>
    <row r="183" spans="1:26" ht="12.75" customHeight="1" x14ac:dyDescent="0.2">
      <c r="A183" s="79"/>
      <c r="B183" s="79"/>
      <c r="C183" s="79"/>
      <c r="D183" s="79"/>
      <c r="E183" s="79"/>
      <c r="F183" s="79"/>
      <c r="G183" s="79"/>
      <c r="H183" s="79"/>
      <c r="I183" s="79"/>
      <c r="J183" s="79"/>
      <c r="K183" s="79"/>
      <c r="L183" s="79"/>
      <c r="M183" s="79"/>
      <c r="N183" s="79"/>
      <c r="O183" s="79"/>
      <c r="P183" s="79"/>
      <c r="Q183" s="79"/>
      <c r="R183" s="79"/>
      <c r="S183" s="79"/>
      <c r="T183" s="79"/>
      <c r="U183" s="79"/>
      <c r="V183" s="79"/>
      <c r="W183" s="79"/>
      <c r="X183" s="79"/>
      <c r="Y183" s="79"/>
      <c r="Z183" s="79"/>
    </row>
    <row r="184" spans="1:26" ht="12.75" customHeight="1" x14ac:dyDescent="0.2">
      <c r="A184" s="79"/>
      <c r="B184" s="79"/>
      <c r="C184" s="79"/>
      <c r="D184" s="79"/>
      <c r="E184" s="79"/>
      <c r="F184" s="79"/>
      <c r="G184" s="79"/>
      <c r="H184" s="79"/>
      <c r="I184" s="79"/>
      <c r="J184" s="79"/>
      <c r="K184" s="79"/>
      <c r="L184" s="79"/>
      <c r="M184" s="79"/>
      <c r="N184" s="79"/>
      <c r="O184" s="79"/>
      <c r="P184" s="79"/>
      <c r="Q184" s="79"/>
      <c r="R184" s="79"/>
      <c r="S184" s="79"/>
      <c r="T184" s="79"/>
      <c r="U184" s="79"/>
      <c r="V184" s="79"/>
      <c r="W184" s="79"/>
      <c r="X184" s="79"/>
      <c r="Y184" s="79"/>
      <c r="Z184" s="79"/>
    </row>
    <row r="185" spans="1:26" ht="12.75" customHeight="1" x14ac:dyDescent="0.2">
      <c r="A185" s="79"/>
      <c r="B185" s="79"/>
      <c r="C185" s="79"/>
      <c r="D185" s="79"/>
      <c r="E185" s="79"/>
      <c r="F185" s="79"/>
      <c r="G185" s="79"/>
      <c r="H185" s="79"/>
      <c r="I185" s="79"/>
      <c r="J185" s="79"/>
      <c r="K185" s="79"/>
      <c r="L185" s="79"/>
      <c r="M185" s="79"/>
      <c r="N185" s="79"/>
      <c r="O185" s="79"/>
      <c r="P185" s="79"/>
      <c r="Q185" s="79"/>
      <c r="R185" s="79"/>
      <c r="S185" s="79"/>
      <c r="T185" s="79"/>
      <c r="U185" s="79"/>
      <c r="V185" s="79"/>
      <c r="W185" s="79"/>
      <c r="X185" s="79"/>
      <c r="Y185" s="79"/>
      <c r="Z185" s="79"/>
    </row>
    <row r="186" spans="1:26" ht="12.75" customHeight="1" x14ac:dyDescent="0.2">
      <c r="A186" s="79"/>
      <c r="B186" s="79"/>
      <c r="C186" s="79"/>
      <c r="D186" s="79"/>
      <c r="E186" s="79"/>
      <c r="F186" s="79"/>
      <c r="G186" s="79"/>
      <c r="H186" s="79"/>
      <c r="I186" s="79"/>
      <c r="J186" s="79"/>
      <c r="K186" s="79"/>
      <c r="L186" s="79"/>
      <c r="M186" s="79"/>
      <c r="N186" s="79"/>
      <c r="O186" s="79"/>
      <c r="P186" s="79"/>
      <c r="Q186" s="79"/>
      <c r="R186" s="79"/>
      <c r="S186" s="79"/>
      <c r="T186" s="79"/>
      <c r="U186" s="79"/>
      <c r="V186" s="79"/>
      <c r="W186" s="79"/>
      <c r="X186" s="79"/>
      <c r="Y186" s="79"/>
      <c r="Z186" s="79"/>
    </row>
    <row r="187" spans="1:26" ht="12.75" customHeight="1" x14ac:dyDescent="0.2">
      <c r="A187" s="79"/>
      <c r="B187" s="79"/>
      <c r="C187" s="79"/>
      <c r="D187" s="79"/>
      <c r="E187" s="79"/>
      <c r="F187" s="79"/>
      <c r="G187" s="79"/>
      <c r="H187" s="79"/>
      <c r="I187" s="79"/>
      <c r="J187" s="79"/>
      <c r="K187" s="79"/>
      <c r="L187" s="79"/>
      <c r="M187" s="79"/>
      <c r="N187" s="79"/>
      <c r="O187" s="79"/>
      <c r="P187" s="79"/>
      <c r="Q187" s="79"/>
      <c r="R187" s="79"/>
      <c r="S187" s="79"/>
      <c r="T187" s="79"/>
      <c r="U187" s="79"/>
      <c r="V187" s="79"/>
      <c r="W187" s="79"/>
      <c r="X187" s="79"/>
      <c r="Y187" s="79"/>
      <c r="Z187" s="79"/>
    </row>
    <row r="188" spans="1:26" ht="12.75" customHeight="1" x14ac:dyDescent="0.2">
      <c r="A188" s="79"/>
      <c r="B188" s="79"/>
      <c r="C188" s="79"/>
      <c r="D188" s="79"/>
      <c r="E188" s="79"/>
      <c r="F188" s="79"/>
      <c r="G188" s="79"/>
      <c r="H188" s="79"/>
      <c r="I188" s="79"/>
      <c r="J188" s="79"/>
      <c r="K188" s="79"/>
      <c r="L188" s="79"/>
      <c r="M188" s="79"/>
      <c r="N188" s="79"/>
      <c r="O188" s="79"/>
      <c r="P188" s="79"/>
      <c r="Q188" s="79"/>
      <c r="R188" s="79"/>
      <c r="S188" s="79"/>
      <c r="T188" s="79"/>
      <c r="U188" s="79"/>
      <c r="V188" s="79"/>
      <c r="W188" s="79"/>
      <c r="X188" s="79"/>
      <c r="Y188" s="79"/>
      <c r="Z188" s="79"/>
    </row>
    <row r="189" spans="1:26" ht="12.75" customHeight="1" x14ac:dyDescent="0.2">
      <c r="A189" s="79"/>
      <c r="B189" s="79"/>
      <c r="C189" s="79"/>
      <c r="D189" s="79"/>
      <c r="E189" s="79"/>
      <c r="F189" s="79"/>
      <c r="G189" s="79"/>
      <c r="H189" s="79"/>
      <c r="I189" s="79"/>
      <c r="J189" s="79"/>
      <c r="K189" s="79"/>
      <c r="L189" s="79"/>
      <c r="M189" s="79"/>
      <c r="N189" s="79"/>
      <c r="O189" s="79"/>
      <c r="P189" s="79"/>
      <c r="Q189" s="79"/>
      <c r="R189" s="79"/>
      <c r="S189" s="79"/>
      <c r="T189" s="79"/>
      <c r="U189" s="79"/>
      <c r="V189" s="79"/>
      <c r="W189" s="79"/>
      <c r="X189" s="79"/>
      <c r="Y189" s="79"/>
      <c r="Z189" s="79"/>
    </row>
    <row r="190" spans="1:26" ht="12.75" customHeight="1" x14ac:dyDescent="0.2">
      <c r="A190" s="79"/>
      <c r="B190" s="79"/>
      <c r="C190" s="79"/>
      <c r="D190" s="79"/>
      <c r="E190" s="79"/>
      <c r="F190" s="79"/>
      <c r="G190" s="79"/>
      <c r="H190" s="79"/>
      <c r="I190" s="79"/>
      <c r="J190" s="79"/>
      <c r="K190" s="79"/>
      <c r="L190" s="79"/>
      <c r="M190" s="79"/>
      <c r="N190" s="79"/>
      <c r="O190" s="79"/>
      <c r="P190" s="79"/>
      <c r="Q190" s="79"/>
      <c r="R190" s="79"/>
      <c r="S190" s="79"/>
      <c r="T190" s="79"/>
      <c r="U190" s="79"/>
      <c r="V190" s="79"/>
      <c r="W190" s="79"/>
      <c r="X190" s="79"/>
      <c r="Y190" s="79"/>
      <c r="Z190" s="79"/>
    </row>
    <row r="191" spans="1:26" ht="12.75" customHeight="1" x14ac:dyDescent="0.2">
      <c r="A191" s="79"/>
      <c r="B191" s="79"/>
      <c r="C191" s="79"/>
      <c r="D191" s="79"/>
      <c r="E191" s="79"/>
      <c r="F191" s="79"/>
      <c r="G191" s="79"/>
      <c r="H191" s="79"/>
      <c r="I191" s="79"/>
      <c r="J191" s="79"/>
      <c r="K191" s="79"/>
      <c r="L191" s="79"/>
      <c r="M191" s="79"/>
      <c r="N191" s="79"/>
      <c r="O191" s="79"/>
      <c r="P191" s="79"/>
      <c r="Q191" s="79"/>
      <c r="R191" s="79"/>
      <c r="S191" s="79"/>
      <c r="T191" s="79"/>
      <c r="U191" s="79"/>
      <c r="V191" s="79"/>
      <c r="W191" s="79"/>
      <c r="X191" s="79"/>
      <c r="Y191" s="79"/>
      <c r="Z191" s="79"/>
    </row>
    <row r="192" spans="1:26" ht="12.75" customHeight="1" x14ac:dyDescent="0.2">
      <c r="A192" s="79"/>
      <c r="B192" s="79"/>
      <c r="C192" s="79"/>
      <c r="D192" s="79"/>
      <c r="E192" s="79"/>
      <c r="F192" s="79"/>
      <c r="G192" s="79"/>
      <c r="H192" s="79"/>
      <c r="I192" s="79"/>
      <c r="J192" s="79"/>
      <c r="K192" s="79"/>
      <c r="L192" s="79"/>
      <c r="M192" s="79"/>
      <c r="N192" s="79"/>
      <c r="O192" s="79"/>
      <c r="P192" s="79"/>
      <c r="Q192" s="79"/>
      <c r="R192" s="79"/>
      <c r="S192" s="79"/>
      <c r="T192" s="79"/>
      <c r="U192" s="79"/>
      <c r="V192" s="79"/>
      <c r="W192" s="79"/>
      <c r="X192" s="79"/>
      <c r="Y192" s="79"/>
      <c r="Z192" s="79"/>
    </row>
    <row r="193" spans="1:26" ht="12.75" customHeight="1" x14ac:dyDescent="0.2">
      <c r="A193" s="79"/>
      <c r="B193" s="79"/>
      <c r="C193" s="79"/>
      <c r="D193" s="79"/>
      <c r="E193" s="79"/>
      <c r="F193" s="79"/>
      <c r="G193" s="79"/>
      <c r="H193" s="79"/>
      <c r="I193" s="79"/>
      <c r="J193" s="79"/>
      <c r="K193" s="79"/>
      <c r="L193" s="79"/>
      <c r="M193" s="79"/>
      <c r="N193" s="79"/>
      <c r="O193" s="79"/>
      <c r="P193" s="79"/>
      <c r="Q193" s="79"/>
      <c r="R193" s="79"/>
      <c r="S193" s="79"/>
      <c r="T193" s="79"/>
      <c r="U193" s="79"/>
      <c r="V193" s="79"/>
      <c r="W193" s="79"/>
      <c r="X193" s="79"/>
      <c r="Y193" s="79"/>
      <c r="Z193" s="79"/>
    </row>
    <row r="194" spans="1:26" ht="12.75" customHeight="1" x14ac:dyDescent="0.2">
      <c r="A194" s="79"/>
      <c r="B194" s="79"/>
      <c r="C194" s="79"/>
      <c r="D194" s="79"/>
      <c r="E194" s="79"/>
      <c r="F194" s="79"/>
      <c r="G194" s="79"/>
      <c r="H194" s="79"/>
      <c r="I194" s="79"/>
      <c r="J194" s="79"/>
      <c r="K194" s="79"/>
      <c r="L194" s="79"/>
      <c r="M194" s="79"/>
      <c r="N194" s="79"/>
      <c r="O194" s="79"/>
      <c r="P194" s="79"/>
      <c r="Q194" s="79"/>
      <c r="R194" s="79"/>
      <c r="S194" s="79"/>
      <c r="T194" s="79"/>
      <c r="U194" s="79"/>
      <c r="V194" s="79"/>
      <c r="W194" s="79"/>
      <c r="X194" s="79"/>
      <c r="Y194" s="79"/>
      <c r="Z194" s="79"/>
    </row>
    <row r="195" spans="1:26" ht="12.75" customHeight="1" x14ac:dyDescent="0.2">
      <c r="A195" s="79"/>
      <c r="B195" s="79"/>
      <c r="C195" s="79"/>
      <c r="D195" s="79"/>
      <c r="E195" s="79"/>
      <c r="F195" s="79"/>
      <c r="G195" s="79"/>
      <c r="H195" s="79"/>
      <c r="I195" s="79"/>
      <c r="J195" s="79"/>
      <c r="K195" s="79"/>
      <c r="L195" s="79"/>
      <c r="M195" s="79"/>
      <c r="N195" s="79"/>
      <c r="O195" s="79"/>
      <c r="P195" s="79"/>
      <c r="Q195" s="79"/>
      <c r="R195" s="79"/>
      <c r="S195" s="79"/>
      <c r="T195" s="79"/>
      <c r="U195" s="79"/>
      <c r="V195" s="79"/>
      <c r="W195" s="79"/>
      <c r="X195" s="79"/>
      <c r="Y195" s="79"/>
      <c r="Z195" s="79"/>
    </row>
    <row r="196" spans="1:26" ht="12.75" customHeight="1" x14ac:dyDescent="0.2">
      <c r="A196" s="79"/>
      <c r="B196" s="79"/>
      <c r="C196" s="79"/>
      <c r="D196" s="79"/>
      <c r="E196" s="79"/>
      <c r="F196" s="79"/>
      <c r="G196" s="79"/>
      <c r="H196" s="79"/>
      <c r="I196" s="79"/>
      <c r="J196" s="79"/>
      <c r="K196" s="79"/>
      <c r="L196" s="79"/>
      <c r="M196" s="79"/>
      <c r="N196" s="79"/>
      <c r="O196" s="79"/>
      <c r="P196" s="79"/>
      <c r="Q196" s="79"/>
      <c r="R196" s="79"/>
      <c r="S196" s="79"/>
      <c r="T196" s="79"/>
      <c r="U196" s="79"/>
      <c r="V196" s="79"/>
      <c r="W196" s="79"/>
      <c r="X196" s="79"/>
      <c r="Y196" s="79"/>
      <c r="Z196" s="79"/>
    </row>
    <row r="197" spans="1:26" ht="12.75" customHeight="1" x14ac:dyDescent="0.2">
      <c r="A197" s="79"/>
      <c r="B197" s="79"/>
      <c r="C197" s="79"/>
      <c r="D197" s="79"/>
      <c r="E197" s="79"/>
      <c r="F197" s="79"/>
      <c r="G197" s="79"/>
      <c r="H197" s="79"/>
      <c r="I197" s="79"/>
      <c r="J197" s="79"/>
      <c r="K197" s="79"/>
      <c r="L197" s="79"/>
      <c r="M197" s="79"/>
      <c r="N197" s="79"/>
      <c r="O197" s="79"/>
      <c r="P197" s="79"/>
      <c r="Q197" s="79"/>
      <c r="R197" s="79"/>
      <c r="S197" s="79"/>
      <c r="T197" s="79"/>
      <c r="U197" s="79"/>
      <c r="V197" s="79"/>
      <c r="W197" s="79"/>
      <c r="X197" s="79"/>
      <c r="Y197" s="79"/>
      <c r="Z197" s="79"/>
    </row>
    <row r="198" spans="1:26" ht="12.75" customHeight="1" x14ac:dyDescent="0.2">
      <c r="A198" s="79"/>
      <c r="B198" s="79"/>
      <c r="C198" s="79"/>
      <c r="D198" s="79"/>
      <c r="E198" s="79"/>
      <c r="F198" s="79"/>
      <c r="G198" s="79"/>
      <c r="H198" s="79"/>
      <c r="I198" s="79"/>
      <c r="J198" s="79"/>
      <c r="K198" s="79"/>
      <c r="L198" s="79"/>
      <c r="M198" s="79"/>
      <c r="N198" s="79"/>
      <c r="O198" s="79"/>
      <c r="P198" s="79"/>
      <c r="Q198" s="79"/>
      <c r="R198" s="79"/>
      <c r="S198" s="79"/>
      <c r="T198" s="79"/>
      <c r="U198" s="79"/>
      <c r="V198" s="79"/>
      <c r="W198" s="79"/>
      <c r="X198" s="79"/>
      <c r="Y198" s="79"/>
      <c r="Z198" s="79"/>
    </row>
    <row r="199" spans="1:26" ht="12.75" customHeight="1" x14ac:dyDescent="0.2">
      <c r="A199" s="79"/>
      <c r="B199" s="79"/>
      <c r="C199" s="79"/>
      <c r="D199" s="79"/>
      <c r="E199" s="79"/>
      <c r="F199" s="79"/>
      <c r="G199" s="79"/>
      <c r="H199" s="79"/>
      <c r="I199" s="79"/>
      <c r="J199" s="79"/>
      <c r="K199" s="79"/>
      <c r="L199" s="79"/>
      <c r="M199" s="79"/>
      <c r="N199" s="79"/>
      <c r="O199" s="79"/>
      <c r="P199" s="79"/>
      <c r="Q199" s="79"/>
      <c r="R199" s="79"/>
      <c r="S199" s="79"/>
      <c r="T199" s="79"/>
      <c r="U199" s="79"/>
      <c r="V199" s="79"/>
      <c r="W199" s="79"/>
      <c r="X199" s="79"/>
      <c r="Y199" s="79"/>
      <c r="Z199" s="79"/>
    </row>
    <row r="200" spans="1:26" ht="12.75" customHeight="1" x14ac:dyDescent="0.2">
      <c r="A200" s="79"/>
      <c r="B200" s="79"/>
      <c r="C200" s="79"/>
      <c r="D200" s="79"/>
      <c r="E200" s="79"/>
      <c r="F200" s="79"/>
      <c r="G200" s="79"/>
      <c r="H200" s="79"/>
      <c r="I200" s="79"/>
      <c r="J200" s="79"/>
      <c r="K200" s="79"/>
      <c r="L200" s="79"/>
      <c r="M200" s="79"/>
      <c r="N200" s="79"/>
      <c r="O200" s="79"/>
      <c r="P200" s="79"/>
      <c r="Q200" s="79"/>
      <c r="R200" s="79"/>
      <c r="S200" s="79"/>
      <c r="T200" s="79"/>
      <c r="U200" s="79"/>
      <c r="V200" s="79"/>
      <c r="W200" s="79"/>
      <c r="X200" s="79"/>
      <c r="Y200" s="79"/>
      <c r="Z200" s="79"/>
    </row>
    <row r="201" spans="1:26" ht="12.75" customHeight="1" x14ac:dyDescent="0.2">
      <c r="A201" s="79"/>
      <c r="B201" s="79"/>
      <c r="C201" s="79"/>
      <c r="D201" s="79"/>
      <c r="E201" s="79"/>
      <c r="F201" s="79"/>
      <c r="G201" s="79"/>
      <c r="H201" s="79"/>
      <c r="I201" s="79"/>
      <c r="J201" s="79"/>
      <c r="K201" s="79"/>
      <c r="L201" s="79"/>
      <c r="M201" s="79"/>
      <c r="N201" s="79"/>
      <c r="O201" s="79"/>
      <c r="P201" s="79"/>
      <c r="Q201" s="79"/>
      <c r="R201" s="79"/>
      <c r="S201" s="79"/>
      <c r="T201" s="79"/>
      <c r="U201" s="79"/>
      <c r="V201" s="79"/>
      <c r="W201" s="79"/>
      <c r="X201" s="79"/>
      <c r="Y201" s="79"/>
      <c r="Z201" s="79"/>
    </row>
    <row r="202" spans="1:26" ht="12.75" customHeight="1" x14ac:dyDescent="0.2">
      <c r="A202" s="79"/>
      <c r="B202" s="79"/>
      <c r="C202" s="79"/>
      <c r="D202" s="79"/>
      <c r="E202" s="79"/>
      <c r="F202" s="79"/>
      <c r="G202" s="79"/>
      <c r="H202" s="79"/>
      <c r="I202" s="79"/>
      <c r="J202" s="79"/>
      <c r="K202" s="79"/>
      <c r="L202" s="79"/>
      <c r="M202" s="79"/>
      <c r="N202" s="79"/>
      <c r="O202" s="79"/>
      <c r="P202" s="79"/>
      <c r="Q202" s="79"/>
      <c r="R202" s="79"/>
      <c r="S202" s="79"/>
      <c r="T202" s="79"/>
      <c r="U202" s="79"/>
      <c r="V202" s="79"/>
      <c r="W202" s="79"/>
      <c r="X202" s="79"/>
      <c r="Y202" s="79"/>
      <c r="Z202" s="79"/>
    </row>
    <row r="203" spans="1:26" ht="12.75" customHeight="1" x14ac:dyDescent="0.2">
      <c r="A203" s="79"/>
      <c r="B203" s="79"/>
      <c r="C203" s="79"/>
      <c r="D203" s="79"/>
      <c r="E203" s="79"/>
      <c r="F203" s="79"/>
      <c r="G203" s="79"/>
      <c r="H203" s="79"/>
      <c r="I203" s="79"/>
      <c r="J203" s="79"/>
      <c r="K203" s="79"/>
      <c r="L203" s="79"/>
      <c r="M203" s="79"/>
      <c r="N203" s="79"/>
      <c r="O203" s="79"/>
      <c r="P203" s="79"/>
      <c r="Q203" s="79"/>
      <c r="R203" s="79"/>
      <c r="S203" s="79"/>
      <c r="T203" s="79"/>
      <c r="U203" s="79"/>
      <c r="V203" s="79"/>
      <c r="W203" s="79"/>
      <c r="X203" s="79"/>
      <c r="Y203" s="79"/>
      <c r="Z203" s="79"/>
    </row>
    <row r="204" spans="1:26" ht="12.75" customHeight="1" x14ac:dyDescent="0.2">
      <c r="A204" s="79"/>
      <c r="B204" s="79"/>
      <c r="C204" s="79"/>
      <c r="D204" s="79"/>
      <c r="E204" s="79"/>
      <c r="F204" s="79"/>
      <c r="G204" s="79"/>
      <c r="H204" s="79"/>
      <c r="I204" s="79"/>
      <c r="J204" s="79"/>
      <c r="K204" s="79"/>
      <c r="L204" s="79"/>
      <c r="M204" s="79"/>
      <c r="N204" s="79"/>
      <c r="O204" s="79"/>
      <c r="P204" s="79"/>
      <c r="Q204" s="79"/>
      <c r="R204" s="79"/>
      <c r="S204" s="79"/>
      <c r="T204" s="79"/>
      <c r="U204" s="79"/>
      <c r="V204" s="79"/>
      <c r="W204" s="79"/>
      <c r="X204" s="79"/>
      <c r="Y204" s="79"/>
      <c r="Z204" s="79"/>
    </row>
    <row r="205" spans="1:26" ht="12.75" customHeight="1" x14ac:dyDescent="0.2">
      <c r="A205" s="79"/>
      <c r="B205" s="79"/>
      <c r="C205" s="79"/>
      <c r="D205" s="79"/>
      <c r="E205" s="79"/>
      <c r="F205" s="79"/>
      <c r="G205" s="79"/>
      <c r="H205" s="79"/>
      <c r="I205" s="79"/>
      <c r="J205" s="79"/>
      <c r="K205" s="79"/>
      <c r="L205" s="79"/>
      <c r="M205" s="79"/>
      <c r="N205" s="79"/>
      <c r="O205" s="79"/>
      <c r="P205" s="79"/>
      <c r="Q205" s="79"/>
      <c r="R205" s="79"/>
      <c r="S205" s="79"/>
      <c r="T205" s="79"/>
      <c r="U205" s="79"/>
      <c r="V205" s="79"/>
      <c r="W205" s="79"/>
      <c r="X205" s="79"/>
      <c r="Y205" s="79"/>
      <c r="Z205" s="79"/>
    </row>
    <row r="206" spans="1:26" ht="12.75" customHeight="1" x14ac:dyDescent="0.2">
      <c r="A206" s="79"/>
      <c r="B206" s="79"/>
      <c r="C206" s="79"/>
      <c r="D206" s="79"/>
      <c r="E206" s="79"/>
      <c r="F206" s="79"/>
      <c r="G206" s="79"/>
      <c r="H206" s="79"/>
      <c r="I206" s="79"/>
      <c r="J206" s="79"/>
      <c r="K206" s="79"/>
      <c r="L206" s="79"/>
      <c r="M206" s="79"/>
      <c r="N206" s="79"/>
      <c r="O206" s="79"/>
      <c r="P206" s="79"/>
      <c r="Q206" s="79"/>
      <c r="R206" s="79"/>
      <c r="S206" s="79"/>
      <c r="T206" s="79"/>
      <c r="U206" s="79"/>
      <c r="V206" s="79"/>
      <c r="W206" s="79"/>
      <c r="X206" s="79"/>
      <c r="Y206" s="79"/>
      <c r="Z206" s="79"/>
    </row>
    <row r="207" spans="1:26" ht="12.75" customHeight="1" x14ac:dyDescent="0.2">
      <c r="A207" s="79"/>
      <c r="B207" s="79"/>
      <c r="C207" s="79"/>
      <c r="D207" s="79"/>
      <c r="E207" s="79"/>
      <c r="F207" s="79"/>
      <c r="G207" s="79"/>
      <c r="H207" s="79"/>
      <c r="I207" s="79"/>
      <c r="J207" s="79"/>
      <c r="K207" s="79"/>
      <c r="L207" s="79"/>
      <c r="M207" s="79"/>
      <c r="N207" s="79"/>
      <c r="O207" s="79"/>
      <c r="P207" s="79"/>
      <c r="Q207" s="79"/>
      <c r="R207" s="79"/>
      <c r="S207" s="79"/>
      <c r="T207" s="79"/>
      <c r="U207" s="79"/>
      <c r="V207" s="79"/>
      <c r="W207" s="79"/>
      <c r="X207" s="79"/>
      <c r="Y207" s="79"/>
      <c r="Z207" s="79"/>
    </row>
    <row r="208" spans="1:26" ht="12.75" customHeight="1" x14ac:dyDescent="0.2">
      <c r="A208" s="79"/>
      <c r="B208" s="79"/>
      <c r="C208" s="79"/>
      <c r="D208" s="79"/>
      <c r="E208" s="79"/>
      <c r="F208" s="79"/>
      <c r="G208" s="79"/>
      <c r="H208" s="79"/>
      <c r="I208" s="79"/>
      <c r="J208" s="79"/>
      <c r="K208" s="79"/>
      <c r="L208" s="79"/>
      <c r="M208" s="79"/>
      <c r="N208" s="79"/>
      <c r="O208" s="79"/>
      <c r="P208" s="79"/>
      <c r="Q208" s="79"/>
      <c r="R208" s="79"/>
      <c r="S208" s="79"/>
      <c r="T208" s="79"/>
      <c r="U208" s="79"/>
      <c r="V208" s="79"/>
      <c r="W208" s="79"/>
      <c r="X208" s="79"/>
      <c r="Y208" s="79"/>
      <c r="Z208" s="79"/>
    </row>
    <row r="209" spans="1:26" ht="12.75" customHeight="1" x14ac:dyDescent="0.2">
      <c r="A209" s="79"/>
      <c r="B209" s="79"/>
      <c r="C209" s="79"/>
      <c r="D209" s="79"/>
      <c r="E209" s="79"/>
      <c r="F209" s="79"/>
      <c r="G209" s="79"/>
      <c r="H209" s="79"/>
      <c r="I209" s="79"/>
      <c r="J209" s="79"/>
      <c r="K209" s="79"/>
      <c r="L209" s="79"/>
      <c r="M209" s="79"/>
      <c r="N209" s="79"/>
      <c r="O209" s="79"/>
      <c r="P209" s="79"/>
      <c r="Q209" s="79"/>
      <c r="R209" s="79"/>
      <c r="S209" s="79"/>
      <c r="T209" s="79"/>
      <c r="U209" s="79"/>
      <c r="V209" s="79"/>
      <c r="W209" s="79"/>
      <c r="X209" s="79"/>
      <c r="Y209" s="79"/>
      <c r="Z209" s="79"/>
    </row>
    <row r="210" spans="1:26" ht="12.75" customHeight="1" x14ac:dyDescent="0.2">
      <c r="A210" s="79"/>
      <c r="B210" s="79"/>
      <c r="C210" s="79"/>
      <c r="D210" s="79"/>
      <c r="E210" s="79"/>
      <c r="F210" s="79"/>
      <c r="G210" s="79"/>
      <c r="H210" s="79"/>
      <c r="I210" s="79"/>
      <c r="J210" s="79"/>
      <c r="K210" s="79"/>
      <c r="L210" s="79"/>
      <c r="M210" s="79"/>
      <c r="N210" s="79"/>
      <c r="O210" s="79"/>
      <c r="P210" s="79"/>
      <c r="Q210" s="79"/>
      <c r="R210" s="79"/>
      <c r="S210" s="79"/>
      <c r="T210" s="79"/>
      <c r="U210" s="79"/>
      <c r="V210" s="79"/>
      <c r="W210" s="79"/>
      <c r="X210" s="79"/>
      <c r="Y210" s="79"/>
      <c r="Z210" s="79"/>
    </row>
    <row r="211" spans="1:26" ht="12.75" customHeight="1" x14ac:dyDescent="0.2">
      <c r="A211" s="79"/>
      <c r="B211" s="79"/>
      <c r="C211" s="79"/>
      <c r="D211" s="79"/>
      <c r="E211" s="79"/>
      <c r="F211" s="79"/>
      <c r="G211" s="79"/>
      <c r="H211" s="79"/>
      <c r="I211" s="79"/>
      <c r="J211" s="79"/>
      <c r="K211" s="79"/>
      <c r="L211" s="79"/>
      <c r="M211" s="79"/>
      <c r="N211" s="79"/>
      <c r="O211" s="79"/>
      <c r="P211" s="79"/>
      <c r="Q211" s="79"/>
      <c r="R211" s="79"/>
      <c r="S211" s="79"/>
      <c r="T211" s="79"/>
      <c r="U211" s="79"/>
      <c r="V211" s="79"/>
      <c r="W211" s="79"/>
      <c r="X211" s="79"/>
      <c r="Y211" s="79"/>
      <c r="Z211" s="79"/>
    </row>
    <row r="212" spans="1:26" ht="12.75" customHeight="1" x14ac:dyDescent="0.2">
      <c r="A212" s="79"/>
      <c r="B212" s="79"/>
      <c r="C212" s="79"/>
      <c r="D212" s="79"/>
      <c r="E212" s="79"/>
      <c r="F212" s="79"/>
      <c r="G212" s="79"/>
      <c r="H212" s="79"/>
      <c r="I212" s="79"/>
      <c r="J212" s="79"/>
      <c r="K212" s="79"/>
      <c r="L212" s="79"/>
      <c r="M212" s="79"/>
      <c r="N212" s="79"/>
      <c r="O212" s="79"/>
      <c r="P212" s="79"/>
      <c r="Q212" s="79"/>
      <c r="R212" s="79"/>
      <c r="S212" s="79"/>
      <c r="T212" s="79"/>
      <c r="U212" s="79"/>
      <c r="V212" s="79"/>
      <c r="W212" s="79"/>
      <c r="X212" s="79"/>
      <c r="Y212" s="79"/>
      <c r="Z212" s="79"/>
    </row>
    <row r="213" spans="1:26" ht="12.75" customHeight="1" x14ac:dyDescent="0.2">
      <c r="A213" s="79"/>
      <c r="B213" s="79"/>
      <c r="C213" s="79"/>
      <c r="D213" s="79"/>
      <c r="E213" s="79"/>
      <c r="F213" s="79"/>
      <c r="G213" s="79"/>
      <c r="H213" s="79"/>
      <c r="I213" s="79"/>
      <c r="J213" s="79"/>
      <c r="K213" s="79"/>
      <c r="L213" s="79"/>
      <c r="M213" s="79"/>
      <c r="N213" s="79"/>
      <c r="O213" s="79"/>
      <c r="P213" s="79"/>
      <c r="Q213" s="79"/>
      <c r="R213" s="79"/>
      <c r="S213" s="79"/>
      <c r="T213" s="79"/>
      <c r="U213" s="79"/>
      <c r="V213" s="79"/>
      <c r="W213" s="79"/>
      <c r="X213" s="79"/>
      <c r="Y213" s="79"/>
      <c r="Z213" s="79"/>
    </row>
    <row r="214" spans="1:26" ht="12.75" customHeight="1" x14ac:dyDescent="0.2">
      <c r="A214" s="79"/>
      <c r="B214" s="79"/>
      <c r="C214" s="79"/>
      <c r="D214" s="79"/>
      <c r="E214" s="79"/>
      <c r="F214" s="79"/>
      <c r="G214" s="79"/>
      <c r="H214" s="79"/>
      <c r="I214" s="79"/>
      <c r="J214" s="79"/>
      <c r="K214" s="79"/>
      <c r="L214" s="79"/>
      <c r="M214" s="79"/>
      <c r="N214" s="79"/>
      <c r="O214" s="79"/>
      <c r="P214" s="79"/>
      <c r="Q214" s="79"/>
      <c r="R214" s="79"/>
      <c r="S214" s="79"/>
      <c r="T214" s="79"/>
      <c r="U214" s="79"/>
      <c r="V214" s="79"/>
      <c r="W214" s="79"/>
      <c r="X214" s="79"/>
      <c r="Y214" s="79"/>
      <c r="Z214" s="79"/>
    </row>
    <row r="215" spans="1:26" ht="12.75" customHeight="1" x14ac:dyDescent="0.2">
      <c r="A215" s="79"/>
      <c r="B215" s="79"/>
      <c r="C215" s="79"/>
      <c r="D215" s="79"/>
      <c r="E215" s="79"/>
      <c r="F215" s="79"/>
      <c r="G215" s="79"/>
      <c r="H215" s="79"/>
      <c r="I215" s="79"/>
      <c r="J215" s="79"/>
      <c r="K215" s="79"/>
      <c r="L215" s="79"/>
      <c r="M215" s="79"/>
      <c r="N215" s="79"/>
      <c r="O215" s="79"/>
      <c r="P215" s="79"/>
      <c r="Q215" s="79"/>
      <c r="R215" s="79"/>
      <c r="S215" s="79"/>
      <c r="T215" s="79"/>
      <c r="U215" s="79"/>
      <c r="V215" s="79"/>
      <c r="W215" s="79"/>
      <c r="X215" s="79"/>
      <c r="Y215" s="79"/>
      <c r="Z215" s="79"/>
    </row>
    <row r="216" spans="1:26" ht="12.75" customHeight="1" x14ac:dyDescent="0.2">
      <c r="A216" s="79"/>
      <c r="B216" s="79"/>
      <c r="C216" s="79"/>
      <c r="D216" s="79"/>
      <c r="E216" s="79"/>
      <c r="F216" s="79"/>
      <c r="G216" s="79"/>
      <c r="H216" s="79"/>
      <c r="I216" s="79"/>
      <c r="J216" s="79"/>
      <c r="K216" s="79"/>
      <c r="L216" s="79"/>
      <c r="M216" s="79"/>
      <c r="N216" s="79"/>
      <c r="O216" s="79"/>
      <c r="P216" s="79"/>
      <c r="Q216" s="79"/>
      <c r="R216" s="79"/>
      <c r="S216" s="79"/>
      <c r="T216" s="79"/>
      <c r="U216" s="79"/>
      <c r="V216" s="79"/>
      <c r="W216" s="79"/>
      <c r="X216" s="79"/>
      <c r="Y216" s="79"/>
      <c r="Z216" s="79"/>
    </row>
    <row r="217" spans="1:26" ht="12.75" customHeight="1" x14ac:dyDescent="0.2">
      <c r="A217" s="79"/>
      <c r="B217" s="79"/>
      <c r="C217" s="79"/>
      <c r="D217" s="79"/>
      <c r="E217" s="79"/>
      <c r="F217" s="79"/>
      <c r="G217" s="79"/>
      <c r="H217" s="79"/>
      <c r="I217" s="79"/>
      <c r="J217" s="79"/>
      <c r="K217" s="79"/>
      <c r="L217" s="79"/>
      <c r="M217" s="79"/>
      <c r="N217" s="79"/>
      <c r="O217" s="79"/>
      <c r="P217" s="79"/>
      <c r="Q217" s="79"/>
      <c r="R217" s="79"/>
      <c r="S217" s="79"/>
      <c r="T217" s="79"/>
      <c r="U217" s="79"/>
      <c r="V217" s="79"/>
      <c r="W217" s="79"/>
      <c r="X217" s="79"/>
      <c r="Y217" s="79"/>
      <c r="Z217" s="79"/>
    </row>
    <row r="218" spans="1:26" ht="12.75" customHeight="1" x14ac:dyDescent="0.2">
      <c r="A218" s="79"/>
      <c r="B218" s="79"/>
      <c r="C218" s="79"/>
      <c r="D218" s="79"/>
      <c r="E218" s="79"/>
      <c r="F218" s="79"/>
      <c r="G218" s="79"/>
      <c r="H218" s="79"/>
      <c r="I218" s="79"/>
      <c r="J218" s="79"/>
      <c r="K218" s="79"/>
      <c r="L218" s="79"/>
      <c r="M218" s="79"/>
      <c r="N218" s="79"/>
      <c r="O218" s="79"/>
      <c r="P218" s="79"/>
      <c r="Q218" s="79"/>
      <c r="R218" s="79"/>
      <c r="S218" s="79"/>
      <c r="T218" s="79"/>
      <c r="U218" s="79"/>
      <c r="V218" s="79"/>
      <c r="W218" s="79"/>
      <c r="X218" s="79"/>
      <c r="Y218" s="79"/>
      <c r="Z218" s="79"/>
    </row>
    <row r="219" spans="1:26" ht="12.75" customHeight="1" x14ac:dyDescent="0.2">
      <c r="A219" s="79"/>
      <c r="B219" s="79"/>
      <c r="C219" s="79"/>
      <c r="D219" s="79"/>
      <c r="E219" s="79"/>
      <c r="F219" s="79"/>
      <c r="G219" s="79"/>
      <c r="H219" s="79"/>
      <c r="I219" s="79"/>
      <c r="J219" s="79"/>
      <c r="K219" s="79"/>
      <c r="L219" s="79"/>
      <c r="M219" s="79"/>
      <c r="N219" s="79"/>
      <c r="O219" s="79"/>
      <c r="P219" s="79"/>
      <c r="Q219" s="79"/>
      <c r="R219" s="79"/>
      <c r="S219" s="79"/>
      <c r="T219" s="79"/>
      <c r="U219" s="79"/>
      <c r="V219" s="79"/>
      <c r="W219" s="79"/>
      <c r="X219" s="79"/>
      <c r="Y219" s="79"/>
      <c r="Z219" s="79"/>
    </row>
    <row r="220" spans="1:26" ht="12.75" customHeight="1" x14ac:dyDescent="0.2">
      <c r="A220" s="79"/>
      <c r="B220" s="79"/>
      <c r="C220" s="79"/>
      <c r="D220" s="79"/>
      <c r="E220" s="79"/>
      <c r="F220" s="79"/>
      <c r="G220" s="79"/>
      <c r="H220" s="79"/>
      <c r="I220" s="79"/>
      <c r="J220" s="79"/>
      <c r="K220" s="79"/>
      <c r="L220" s="79"/>
      <c r="M220" s="79"/>
      <c r="N220" s="79"/>
      <c r="O220" s="79"/>
      <c r="P220" s="79"/>
      <c r="Q220" s="79"/>
      <c r="R220" s="79"/>
      <c r="S220" s="79"/>
      <c r="T220" s="79"/>
      <c r="U220" s="79"/>
      <c r="V220" s="79"/>
      <c r="W220" s="79"/>
      <c r="X220" s="79"/>
      <c r="Y220" s="79"/>
      <c r="Z220" s="79"/>
    </row>
    <row r="221" spans="1:26" ht="15.75" customHeight="1" x14ac:dyDescent="0.2"/>
    <row r="222" spans="1:26" ht="15.75" customHeight="1" x14ac:dyDescent="0.2"/>
    <row r="223" spans="1:26" ht="15.75" customHeight="1" x14ac:dyDescent="0.2"/>
    <row r="224" spans="1:26"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1">
    <mergeCell ref="G2:G3"/>
    <mergeCell ref="H2:H3"/>
    <mergeCell ref="A9:B9"/>
    <mergeCell ref="A10:G10"/>
    <mergeCell ref="A1:H1"/>
    <mergeCell ref="A2:A4"/>
    <mergeCell ref="B2:B4"/>
    <mergeCell ref="C2:C3"/>
    <mergeCell ref="D2:D3"/>
    <mergeCell ref="E2:E3"/>
    <mergeCell ref="F2:F3"/>
  </mergeCells>
  <pageMargins left="0.511811024" right="0.511811024" top="0.78740157499999996" bottom="0.78740157499999996" header="0" footer="0"/>
  <pageSetup paperSize="9" scale="60"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BF9000"/>
  </sheetPr>
  <dimension ref="A1:AF1000"/>
  <sheetViews>
    <sheetView workbookViewId="0">
      <selection activeCell="C35" sqref="C35:D37"/>
    </sheetView>
  </sheetViews>
  <sheetFormatPr defaultColWidth="12.5703125" defaultRowHeight="15" customHeight="1" x14ac:dyDescent="0.2"/>
  <cols>
    <col min="1" max="1" width="4.7109375" customWidth="1"/>
    <col min="2" max="2" width="41.42578125" customWidth="1"/>
    <col min="3" max="3" width="10.7109375" customWidth="1"/>
    <col min="4" max="4" width="73.42578125" customWidth="1"/>
    <col min="5" max="5" width="12.140625" hidden="1" customWidth="1"/>
    <col min="6" max="6" width="11.85546875" hidden="1" customWidth="1"/>
    <col min="7" max="7" width="15.42578125" hidden="1" customWidth="1"/>
    <col min="8" max="8" width="16" hidden="1" customWidth="1"/>
    <col min="9" max="11" width="8.5703125" hidden="1" customWidth="1"/>
    <col min="12" max="12" width="5" customWidth="1"/>
    <col min="13" max="32" width="9.140625" customWidth="1"/>
  </cols>
  <sheetData>
    <row r="1" spans="1:24" ht="12.75" customHeight="1" x14ac:dyDescent="0.2">
      <c r="A1" s="289" t="s">
        <v>305</v>
      </c>
      <c r="B1" s="265"/>
      <c r="C1" s="265"/>
      <c r="D1" s="265"/>
      <c r="E1" s="96"/>
      <c r="F1" s="96"/>
      <c r="G1" s="96"/>
      <c r="H1" s="96"/>
      <c r="I1" s="96"/>
      <c r="J1" s="96"/>
      <c r="K1" s="96"/>
      <c r="L1" s="96"/>
      <c r="M1" s="96"/>
      <c r="N1" s="96"/>
      <c r="O1" s="96"/>
      <c r="P1" s="96"/>
      <c r="Q1" s="96"/>
      <c r="R1" s="96"/>
      <c r="S1" s="96"/>
      <c r="T1" s="96"/>
      <c r="U1" s="96"/>
      <c r="V1" s="96"/>
      <c r="W1" s="96"/>
      <c r="X1" s="96"/>
    </row>
    <row r="2" spans="1:24" ht="12.75" customHeight="1" x14ac:dyDescent="0.2">
      <c r="A2" s="406" t="s">
        <v>306</v>
      </c>
      <c r="B2" s="311"/>
      <c r="C2" s="311"/>
      <c r="D2" s="312"/>
      <c r="E2" s="96"/>
      <c r="F2" s="96"/>
      <c r="G2" s="96"/>
      <c r="H2" s="96"/>
      <c r="I2" s="96"/>
      <c r="J2" s="96"/>
      <c r="K2" s="96"/>
      <c r="L2" s="96"/>
      <c r="M2" s="96"/>
      <c r="N2" s="96"/>
      <c r="O2" s="96"/>
      <c r="P2" s="96"/>
      <c r="Q2" s="96"/>
      <c r="R2" s="96"/>
      <c r="S2" s="96"/>
      <c r="T2" s="96"/>
      <c r="U2" s="96"/>
      <c r="V2" s="96"/>
      <c r="W2" s="96"/>
      <c r="X2" s="96"/>
    </row>
    <row r="3" spans="1:24" ht="12.75" customHeight="1" x14ac:dyDescent="0.2">
      <c r="A3" s="96"/>
      <c r="B3" s="96"/>
      <c r="C3" s="96"/>
      <c r="D3" s="96"/>
      <c r="E3" s="96"/>
      <c r="F3" s="96"/>
      <c r="G3" s="96"/>
      <c r="H3" s="96"/>
      <c r="I3" s="96"/>
      <c r="J3" s="96"/>
      <c r="K3" s="96"/>
      <c r="L3" s="96"/>
      <c r="M3" s="96"/>
      <c r="N3" s="96"/>
      <c r="O3" s="96"/>
      <c r="P3" s="96"/>
      <c r="Q3" s="96"/>
      <c r="R3" s="96"/>
      <c r="S3" s="96"/>
      <c r="T3" s="96"/>
      <c r="U3" s="96"/>
      <c r="V3" s="96"/>
      <c r="W3" s="96"/>
      <c r="X3" s="96"/>
    </row>
    <row r="4" spans="1:24" ht="12.75" customHeight="1" x14ac:dyDescent="0.2">
      <c r="A4" s="402" t="s">
        <v>43</v>
      </c>
      <c r="B4" s="270"/>
      <c r="C4" s="286" t="s">
        <v>307</v>
      </c>
      <c r="D4" s="270"/>
      <c r="E4" s="96"/>
      <c r="F4" s="96"/>
      <c r="G4" s="96"/>
      <c r="H4" s="96"/>
      <c r="I4" s="96"/>
      <c r="J4" s="96"/>
      <c r="K4" s="96"/>
      <c r="L4" s="96"/>
      <c r="M4" s="96"/>
      <c r="N4" s="96"/>
      <c r="O4" s="96"/>
      <c r="P4" s="96"/>
      <c r="Q4" s="96"/>
      <c r="R4" s="96"/>
      <c r="S4" s="96"/>
      <c r="T4" s="96"/>
      <c r="U4" s="96"/>
      <c r="V4" s="96"/>
      <c r="W4" s="96"/>
      <c r="X4" s="96"/>
    </row>
    <row r="5" spans="1:24" ht="12.75" customHeight="1" x14ac:dyDescent="0.2">
      <c r="A5" s="83" t="s">
        <v>18</v>
      </c>
      <c r="B5" s="86" t="s">
        <v>47</v>
      </c>
      <c r="C5" s="400" t="s">
        <v>308</v>
      </c>
      <c r="D5" s="270"/>
      <c r="E5" s="96"/>
      <c r="F5" s="96"/>
      <c r="G5" s="96"/>
      <c r="H5" s="96"/>
      <c r="I5" s="96"/>
      <c r="J5" s="96"/>
      <c r="K5" s="96"/>
      <c r="L5" s="96"/>
      <c r="M5" s="96"/>
      <c r="N5" s="96"/>
      <c r="O5" s="96"/>
      <c r="P5" s="96"/>
      <c r="Q5" s="96"/>
      <c r="R5" s="96"/>
      <c r="S5" s="96"/>
      <c r="T5" s="96"/>
      <c r="U5" s="96"/>
      <c r="V5" s="96"/>
      <c r="W5" s="96"/>
      <c r="X5" s="96"/>
    </row>
    <row r="6" spans="1:24" ht="12.75" customHeight="1" x14ac:dyDescent="0.2">
      <c r="A6" s="83" t="s">
        <v>20</v>
      </c>
      <c r="B6" s="86" t="s">
        <v>309</v>
      </c>
      <c r="C6" s="399" t="s">
        <v>310</v>
      </c>
      <c r="D6" s="270"/>
      <c r="E6" s="96"/>
      <c r="F6" s="96"/>
      <c r="G6" s="96"/>
      <c r="H6" s="96"/>
      <c r="I6" s="96"/>
      <c r="J6" s="96"/>
      <c r="K6" s="96"/>
      <c r="L6" s="96"/>
      <c r="M6" s="96"/>
      <c r="N6" s="96"/>
      <c r="O6" s="96"/>
      <c r="P6" s="96"/>
      <c r="Q6" s="96"/>
      <c r="R6" s="96"/>
      <c r="S6" s="96"/>
      <c r="T6" s="96"/>
      <c r="U6" s="96"/>
      <c r="V6" s="96"/>
      <c r="W6" s="96"/>
      <c r="X6" s="96"/>
    </row>
    <row r="7" spans="1:24" ht="12.75" customHeight="1" x14ac:dyDescent="0.2">
      <c r="A7" s="83" t="s">
        <v>23</v>
      </c>
      <c r="B7" s="86" t="s">
        <v>311</v>
      </c>
      <c r="C7" s="399" t="s">
        <v>312</v>
      </c>
      <c r="D7" s="270"/>
      <c r="E7" s="96"/>
      <c r="F7" s="96"/>
      <c r="G7" s="96"/>
      <c r="H7" s="96"/>
      <c r="I7" s="96"/>
      <c r="J7" s="96"/>
      <c r="K7" s="96"/>
      <c r="L7" s="96"/>
      <c r="M7" s="96"/>
      <c r="N7" s="96"/>
      <c r="O7" s="96"/>
      <c r="P7" s="96"/>
      <c r="Q7" s="96"/>
      <c r="R7" s="96"/>
      <c r="S7" s="96"/>
      <c r="T7" s="96"/>
      <c r="U7" s="96"/>
      <c r="V7" s="96"/>
      <c r="W7" s="96"/>
      <c r="X7" s="96"/>
    </row>
    <row r="8" spans="1:24" ht="12.75" customHeight="1" x14ac:dyDescent="0.2">
      <c r="A8" s="83" t="s">
        <v>26</v>
      </c>
      <c r="B8" s="86" t="s">
        <v>313</v>
      </c>
      <c r="C8" s="399" t="s">
        <v>314</v>
      </c>
      <c r="D8" s="270"/>
      <c r="E8" s="96"/>
      <c r="F8" s="96"/>
      <c r="G8" s="96"/>
      <c r="H8" s="96"/>
      <c r="I8" s="96"/>
      <c r="J8" s="96"/>
      <c r="K8" s="96"/>
      <c r="L8" s="96"/>
      <c r="M8" s="96"/>
      <c r="N8" s="96"/>
      <c r="O8" s="96"/>
      <c r="P8" s="96"/>
      <c r="Q8" s="96"/>
      <c r="R8" s="96"/>
      <c r="S8" s="96"/>
      <c r="T8" s="96"/>
      <c r="U8" s="96"/>
      <c r="V8" s="96"/>
      <c r="W8" s="96"/>
      <c r="X8" s="96"/>
    </row>
    <row r="9" spans="1:24" ht="12.75" customHeight="1" x14ac:dyDescent="0.2">
      <c r="A9" s="83" t="s">
        <v>28</v>
      </c>
      <c r="B9" s="86" t="s">
        <v>315</v>
      </c>
      <c r="C9" s="399" t="s">
        <v>316</v>
      </c>
      <c r="D9" s="270"/>
      <c r="E9" s="96"/>
      <c r="F9" s="96"/>
      <c r="G9" s="96"/>
      <c r="H9" s="96"/>
      <c r="I9" s="96"/>
      <c r="J9" s="96"/>
      <c r="K9" s="96"/>
      <c r="L9" s="96"/>
      <c r="M9" s="96"/>
      <c r="N9" s="96"/>
      <c r="O9" s="96"/>
      <c r="P9" s="96"/>
      <c r="Q9" s="96"/>
      <c r="R9" s="96"/>
      <c r="S9" s="96"/>
      <c r="T9" s="96"/>
      <c r="U9" s="96"/>
      <c r="V9" s="96"/>
      <c r="W9" s="96"/>
      <c r="X9" s="96"/>
    </row>
    <row r="10" spans="1:24" ht="12.75" customHeight="1" x14ac:dyDescent="0.2">
      <c r="A10" s="83" t="s">
        <v>52</v>
      </c>
      <c r="B10" s="86" t="s">
        <v>317</v>
      </c>
      <c r="C10" s="399" t="s">
        <v>318</v>
      </c>
      <c r="D10" s="270"/>
      <c r="E10" s="96"/>
      <c r="F10" s="96"/>
      <c r="G10" s="96"/>
      <c r="H10" s="96"/>
      <c r="I10" s="96"/>
      <c r="J10" s="96"/>
      <c r="K10" s="96"/>
      <c r="L10" s="96"/>
      <c r="M10" s="96"/>
      <c r="N10" s="96"/>
      <c r="O10" s="96"/>
      <c r="P10" s="96"/>
      <c r="Q10" s="96"/>
      <c r="R10" s="96"/>
      <c r="S10" s="96"/>
      <c r="T10" s="96"/>
      <c r="U10" s="96"/>
      <c r="V10" s="96"/>
      <c r="W10" s="96"/>
      <c r="X10" s="96"/>
    </row>
    <row r="11" spans="1:24" ht="12.75" customHeight="1" x14ac:dyDescent="0.2">
      <c r="A11" s="83" t="s">
        <v>71</v>
      </c>
      <c r="B11" s="86" t="s">
        <v>53</v>
      </c>
      <c r="C11" s="399"/>
      <c r="D11" s="270"/>
      <c r="E11" s="96"/>
      <c r="F11" s="96"/>
      <c r="G11" s="96"/>
      <c r="H11" s="96"/>
      <c r="I11" s="96"/>
      <c r="J11" s="96"/>
      <c r="K11" s="96"/>
      <c r="L11" s="96"/>
      <c r="M11" s="96"/>
      <c r="N11" s="96"/>
      <c r="O11" s="96"/>
      <c r="P11" s="96"/>
      <c r="Q11" s="96"/>
      <c r="R11" s="96"/>
      <c r="S11" s="96"/>
      <c r="T11" s="96"/>
      <c r="U11" s="96"/>
      <c r="V11" s="96"/>
      <c r="W11" s="96"/>
      <c r="X11" s="96"/>
    </row>
    <row r="12" spans="1:24" ht="12.75" customHeight="1" x14ac:dyDescent="0.2">
      <c r="A12" s="403"/>
      <c r="B12" s="295"/>
      <c r="C12" s="295"/>
      <c r="D12" s="295"/>
      <c r="E12" s="96"/>
      <c r="F12" s="96"/>
      <c r="G12" s="96"/>
      <c r="H12" s="96"/>
      <c r="I12" s="96"/>
      <c r="J12" s="96"/>
      <c r="K12" s="96"/>
      <c r="L12" s="96"/>
      <c r="M12" s="96"/>
      <c r="N12" s="96"/>
      <c r="O12" s="96"/>
      <c r="P12" s="96"/>
      <c r="Q12" s="96"/>
      <c r="R12" s="96"/>
      <c r="S12" s="96"/>
      <c r="T12" s="96"/>
      <c r="U12" s="96"/>
      <c r="V12" s="96"/>
      <c r="W12" s="96"/>
      <c r="X12" s="96"/>
    </row>
    <row r="13" spans="1:24" ht="12.75" customHeight="1" x14ac:dyDescent="0.2">
      <c r="A13" s="393" t="s">
        <v>319</v>
      </c>
      <c r="B13" s="311"/>
      <c r="C13" s="311"/>
      <c r="D13" s="312"/>
      <c r="E13" s="96"/>
      <c r="F13" s="168"/>
      <c r="G13" s="96"/>
      <c r="H13" s="96"/>
      <c r="I13" s="96"/>
      <c r="J13" s="96"/>
      <c r="K13" s="96"/>
      <c r="L13" s="96"/>
      <c r="M13" s="96"/>
      <c r="N13" s="96"/>
      <c r="O13" s="96"/>
      <c r="P13" s="96"/>
      <c r="Q13" s="96"/>
      <c r="R13" s="96"/>
      <c r="S13" s="96"/>
      <c r="T13" s="96"/>
      <c r="U13" s="96"/>
      <c r="V13" s="96"/>
      <c r="W13" s="96"/>
      <c r="X13" s="96"/>
    </row>
    <row r="14" spans="1:24" ht="12.75" customHeight="1" x14ac:dyDescent="0.2">
      <c r="A14" s="404"/>
      <c r="B14" s="265"/>
      <c r="C14" s="265"/>
      <c r="D14" s="265"/>
      <c r="E14" s="96"/>
      <c r="F14" s="96"/>
      <c r="G14" s="96"/>
      <c r="H14" s="96"/>
      <c r="I14" s="96"/>
      <c r="J14" s="96"/>
      <c r="K14" s="96"/>
      <c r="L14" s="96"/>
      <c r="M14" s="96"/>
      <c r="N14" s="96"/>
      <c r="O14" s="96"/>
      <c r="P14" s="96"/>
      <c r="Q14" s="96"/>
      <c r="R14" s="96"/>
      <c r="S14" s="96"/>
      <c r="T14" s="96"/>
      <c r="U14" s="96"/>
      <c r="V14" s="96"/>
      <c r="W14" s="96"/>
      <c r="X14" s="96"/>
    </row>
    <row r="15" spans="1:24" ht="12.75" customHeight="1" x14ac:dyDescent="0.2">
      <c r="A15" s="405" t="s">
        <v>56</v>
      </c>
      <c r="B15" s="270"/>
      <c r="C15" s="170" t="s">
        <v>320</v>
      </c>
      <c r="D15" s="170" t="s">
        <v>321</v>
      </c>
      <c r="E15" s="96"/>
      <c r="F15" s="96"/>
      <c r="G15" s="96"/>
      <c r="H15" s="96"/>
      <c r="I15" s="96"/>
      <c r="J15" s="96"/>
      <c r="K15" s="96"/>
      <c r="L15" s="96"/>
      <c r="M15" s="96"/>
      <c r="N15" s="96"/>
      <c r="O15" s="96"/>
      <c r="P15" s="96"/>
      <c r="Q15" s="96"/>
      <c r="R15" s="96"/>
      <c r="S15" s="96"/>
      <c r="T15" s="96"/>
      <c r="U15" s="96"/>
      <c r="V15" s="96"/>
      <c r="W15" s="96"/>
      <c r="X15" s="96"/>
    </row>
    <row r="16" spans="1:24" ht="12.75" customHeight="1" x14ac:dyDescent="0.2">
      <c r="A16" s="171" t="s">
        <v>18</v>
      </c>
      <c r="B16" s="86" t="s">
        <v>322</v>
      </c>
      <c r="C16" s="172">
        <v>8.3299999999999999E-2</v>
      </c>
      <c r="D16" s="173" t="s">
        <v>323</v>
      </c>
      <c r="E16" s="96"/>
      <c r="F16" s="174"/>
      <c r="G16" s="96"/>
      <c r="H16" s="96"/>
      <c r="I16" s="96"/>
      <c r="J16" s="96"/>
      <c r="K16" s="96"/>
      <c r="L16" s="96"/>
      <c r="M16" s="96"/>
      <c r="N16" s="96"/>
      <c r="O16" s="96"/>
      <c r="P16" s="96"/>
      <c r="Q16" s="96"/>
      <c r="R16" s="96"/>
      <c r="S16" s="96"/>
      <c r="T16" s="96"/>
      <c r="U16" s="96"/>
      <c r="V16" s="96"/>
      <c r="W16" s="96"/>
      <c r="X16" s="96"/>
    </row>
    <row r="17" spans="1:24" ht="12.75" customHeight="1" x14ac:dyDescent="0.2">
      <c r="A17" s="171" t="s">
        <v>20</v>
      </c>
      <c r="B17" s="86" t="s">
        <v>58</v>
      </c>
      <c r="C17" s="172">
        <v>0.121</v>
      </c>
      <c r="D17" s="173" t="s">
        <v>324</v>
      </c>
      <c r="E17" s="96"/>
      <c r="F17" s="174"/>
      <c r="G17" s="96"/>
      <c r="H17" s="96"/>
      <c r="I17" s="96"/>
      <c r="J17" s="96"/>
      <c r="K17" s="96"/>
      <c r="L17" s="96"/>
      <c r="M17" s="96"/>
      <c r="N17" s="96"/>
      <c r="O17" s="96"/>
      <c r="P17" s="96"/>
      <c r="Q17" s="96"/>
      <c r="R17" s="96"/>
      <c r="S17" s="96"/>
      <c r="T17" s="96"/>
      <c r="U17" s="96"/>
      <c r="V17" s="96"/>
      <c r="W17" s="96"/>
      <c r="X17" s="96"/>
    </row>
    <row r="18" spans="1:24" ht="12.75" customHeight="1" x14ac:dyDescent="0.2">
      <c r="A18" s="392" t="s">
        <v>325</v>
      </c>
      <c r="B18" s="312"/>
      <c r="C18" s="175">
        <f>SUM(C16:C17)</f>
        <v>0.20429999999999998</v>
      </c>
      <c r="D18" s="173"/>
      <c r="E18" s="96"/>
      <c r="F18" s="174"/>
      <c r="G18" s="96"/>
      <c r="H18" s="96"/>
      <c r="I18" s="96"/>
      <c r="J18" s="96"/>
      <c r="K18" s="96"/>
      <c r="L18" s="96"/>
      <c r="M18" s="96"/>
      <c r="N18" s="96"/>
      <c r="O18" s="96"/>
      <c r="P18" s="96"/>
      <c r="Q18" s="96"/>
      <c r="R18" s="96"/>
      <c r="S18" s="96"/>
      <c r="T18" s="96"/>
      <c r="U18" s="96"/>
      <c r="V18" s="96"/>
      <c r="W18" s="96"/>
      <c r="X18" s="96"/>
    </row>
    <row r="19" spans="1:24" ht="12.75" customHeight="1" x14ac:dyDescent="0.2">
      <c r="A19" s="83" t="s">
        <v>23</v>
      </c>
      <c r="B19" s="176" t="s">
        <v>326</v>
      </c>
      <c r="C19" s="172">
        <f>C18*C31</f>
        <v>7.5182399999999996E-2</v>
      </c>
      <c r="D19" s="177" t="s">
        <v>327</v>
      </c>
      <c r="E19" s="178"/>
      <c r="F19" s="174"/>
      <c r="G19" s="96"/>
      <c r="H19" s="96"/>
      <c r="I19" s="96"/>
      <c r="J19" s="96"/>
      <c r="K19" s="96"/>
      <c r="L19" s="96"/>
      <c r="M19" s="96"/>
      <c r="N19" s="96"/>
      <c r="O19" s="96"/>
      <c r="P19" s="96"/>
      <c r="Q19" s="96"/>
      <c r="R19" s="96"/>
      <c r="S19" s="96"/>
      <c r="T19" s="96"/>
      <c r="U19" s="96"/>
      <c r="V19" s="96"/>
      <c r="W19" s="96"/>
      <c r="X19" s="96"/>
    </row>
    <row r="20" spans="1:24" ht="12.75" customHeight="1" x14ac:dyDescent="0.2">
      <c r="A20" s="401" t="s">
        <v>328</v>
      </c>
      <c r="B20" s="304"/>
      <c r="C20" s="179">
        <f>SUM(C18+C19)</f>
        <v>0.27948239999999996</v>
      </c>
      <c r="D20" s="180"/>
      <c r="E20" s="96"/>
      <c r="F20" s="96"/>
      <c r="G20" s="96"/>
      <c r="H20" s="96"/>
      <c r="I20" s="96"/>
      <c r="J20" s="96"/>
      <c r="K20" s="96"/>
      <c r="L20" s="96"/>
      <c r="M20" s="96"/>
      <c r="N20" s="96"/>
      <c r="O20" s="96"/>
      <c r="P20" s="96"/>
      <c r="Q20" s="96"/>
      <c r="R20" s="96"/>
      <c r="S20" s="96"/>
      <c r="T20" s="96"/>
      <c r="U20" s="96"/>
      <c r="V20" s="96"/>
      <c r="W20" s="96"/>
      <c r="X20" s="96"/>
    </row>
    <row r="21" spans="1:24" ht="12.75" customHeight="1" x14ac:dyDescent="0.2">
      <c r="A21" s="402" t="s">
        <v>64</v>
      </c>
      <c r="B21" s="270"/>
      <c r="C21" s="170" t="s">
        <v>320</v>
      </c>
      <c r="D21" s="170" t="s">
        <v>307</v>
      </c>
      <c r="E21" s="96"/>
      <c r="F21" s="96"/>
      <c r="G21" s="96"/>
      <c r="H21" s="96"/>
      <c r="I21" s="96"/>
      <c r="J21" s="96"/>
      <c r="K21" s="96"/>
      <c r="L21" s="96"/>
      <c r="M21" s="96"/>
      <c r="N21" s="96"/>
      <c r="O21" s="96"/>
      <c r="P21" s="96"/>
      <c r="Q21" s="96"/>
      <c r="R21" s="96"/>
      <c r="S21" s="96"/>
      <c r="T21" s="96"/>
      <c r="U21" s="96"/>
      <c r="V21" s="96"/>
      <c r="W21" s="96"/>
      <c r="X21" s="96"/>
    </row>
    <row r="22" spans="1:24" ht="12.75" customHeight="1" x14ac:dyDescent="0.2">
      <c r="A22" s="83" t="s">
        <v>18</v>
      </c>
      <c r="B22" s="86" t="s">
        <v>65</v>
      </c>
      <c r="C22" s="172">
        <v>0.2</v>
      </c>
      <c r="D22" s="181" t="s">
        <v>329</v>
      </c>
      <c r="E22" s="96"/>
      <c r="F22" s="96"/>
      <c r="G22" s="96"/>
      <c r="H22" s="96"/>
      <c r="I22" s="96"/>
      <c r="J22" s="96"/>
      <c r="K22" s="96"/>
      <c r="L22" s="96"/>
      <c r="M22" s="96"/>
      <c r="N22" s="96"/>
      <c r="O22" s="96"/>
      <c r="P22" s="96"/>
      <c r="Q22" s="96"/>
      <c r="R22" s="96"/>
      <c r="S22" s="96"/>
      <c r="T22" s="96"/>
      <c r="U22" s="96"/>
      <c r="V22" s="96"/>
      <c r="W22" s="96"/>
      <c r="X22" s="96"/>
    </row>
    <row r="23" spans="1:24" ht="12.75" customHeight="1" x14ac:dyDescent="0.2">
      <c r="A23" s="83" t="s">
        <v>20</v>
      </c>
      <c r="B23" s="86" t="s">
        <v>66</v>
      </c>
      <c r="C23" s="172">
        <v>2.5000000000000001E-2</v>
      </c>
      <c r="D23" s="182" t="s">
        <v>330</v>
      </c>
      <c r="E23" s="96"/>
      <c r="F23" s="96"/>
      <c r="G23" s="96"/>
      <c r="H23" s="96"/>
      <c r="I23" s="96"/>
      <c r="J23" s="96"/>
      <c r="K23" s="96"/>
      <c r="L23" s="96"/>
      <c r="M23" s="96"/>
      <c r="N23" s="96"/>
      <c r="O23" s="96"/>
      <c r="P23" s="96"/>
      <c r="Q23" s="96"/>
      <c r="R23" s="96"/>
      <c r="S23" s="96"/>
      <c r="T23" s="96"/>
      <c r="U23" s="96"/>
      <c r="V23" s="96"/>
      <c r="W23" s="96"/>
      <c r="X23" s="96"/>
    </row>
    <row r="24" spans="1:24" ht="12.75" customHeight="1" x14ac:dyDescent="0.2">
      <c r="A24" s="83" t="s">
        <v>23</v>
      </c>
      <c r="B24" s="86" t="s">
        <v>331</v>
      </c>
      <c r="C24" s="172">
        <v>0.03</v>
      </c>
      <c r="D24" s="182" t="s">
        <v>332</v>
      </c>
      <c r="E24" s="96"/>
      <c r="F24" s="96"/>
      <c r="G24" s="96"/>
      <c r="H24" s="96"/>
      <c r="I24" s="96"/>
      <c r="J24" s="96"/>
      <c r="K24" s="96"/>
      <c r="L24" s="96"/>
      <c r="M24" s="96"/>
      <c r="N24" s="96"/>
      <c r="O24" s="96"/>
      <c r="P24" s="96"/>
      <c r="Q24" s="96"/>
      <c r="R24" s="96"/>
      <c r="S24" s="96"/>
      <c r="T24" s="96"/>
      <c r="U24" s="96"/>
      <c r="V24" s="96"/>
      <c r="W24" s="96"/>
      <c r="X24" s="96"/>
    </row>
    <row r="25" spans="1:24" ht="12.75" customHeight="1" x14ac:dyDescent="0.2">
      <c r="A25" s="83" t="s">
        <v>26</v>
      </c>
      <c r="B25" s="86" t="s">
        <v>68</v>
      </c>
      <c r="C25" s="172">
        <v>1.4999999999999999E-2</v>
      </c>
      <c r="D25" s="181" t="s">
        <v>333</v>
      </c>
      <c r="E25" s="96"/>
      <c r="F25" s="96"/>
      <c r="G25" s="96"/>
      <c r="H25" s="96"/>
      <c r="I25" s="96"/>
      <c r="J25" s="96"/>
      <c r="K25" s="96"/>
      <c r="L25" s="96"/>
      <c r="M25" s="96"/>
      <c r="N25" s="96"/>
      <c r="O25" s="96"/>
      <c r="P25" s="96"/>
      <c r="Q25" s="96"/>
      <c r="R25" s="96"/>
      <c r="S25" s="96"/>
      <c r="T25" s="96"/>
      <c r="U25" s="96"/>
      <c r="V25" s="96"/>
      <c r="W25" s="96"/>
      <c r="X25" s="96"/>
    </row>
    <row r="26" spans="1:24" ht="12.75" customHeight="1" x14ac:dyDescent="0.2">
      <c r="A26" s="83" t="s">
        <v>28</v>
      </c>
      <c r="B26" s="86" t="s">
        <v>69</v>
      </c>
      <c r="C26" s="172">
        <v>0.01</v>
      </c>
      <c r="D26" s="181" t="s">
        <v>334</v>
      </c>
      <c r="E26" s="96"/>
      <c r="F26" s="96"/>
      <c r="G26" s="96"/>
      <c r="H26" s="96"/>
      <c r="I26" s="96"/>
      <c r="J26" s="96"/>
      <c r="K26" s="96"/>
      <c r="L26" s="96"/>
      <c r="M26" s="96"/>
      <c r="N26" s="96"/>
      <c r="O26" s="96"/>
      <c r="P26" s="96"/>
      <c r="Q26" s="96"/>
      <c r="R26" s="96"/>
      <c r="S26" s="96"/>
      <c r="T26" s="96"/>
      <c r="U26" s="96"/>
      <c r="V26" s="96"/>
      <c r="W26" s="96"/>
      <c r="X26" s="96"/>
    </row>
    <row r="27" spans="1:24" ht="12.75" customHeight="1" x14ac:dyDescent="0.2">
      <c r="A27" s="83" t="s">
        <v>52</v>
      </c>
      <c r="B27" s="86" t="s">
        <v>70</v>
      </c>
      <c r="C27" s="172">
        <v>6.0000000000000001E-3</v>
      </c>
      <c r="D27" s="181" t="s">
        <v>335</v>
      </c>
      <c r="E27" s="96"/>
      <c r="F27" s="96"/>
      <c r="G27" s="96"/>
      <c r="H27" s="96"/>
      <c r="I27" s="96"/>
      <c r="J27" s="96"/>
      <c r="K27" s="96"/>
      <c r="L27" s="96"/>
      <c r="M27" s="96"/>
      <c r="N27" s="96"/>
      <c r="O27" s="96"/>
      <c r="P27" s="96"/>
      <c r="Q27" s="96"/>
      <c r="R27" s="96"/>
      <c r="S27" s="96"/>
      <c r="T27" s="96"/>
      <c r="U27" s="96"/>
      <c r="V27" s="96"/>
      <c r="W27" s="96"/>
      <c r="X27" s="96"/>
    </row>
    <row r="28" spans="1:24" ht="12.75" customHeight="1" x14ac:dyDescent="0.2">
      <c r="A28" s="83" t="s">
        <v>71</v>
      </c>
      <c r="B28" s="86" t="s">
        <v>72</v>
      </c>
      <c r="C28" s="172">
        <v>2E-3</v>
      </c>
      <c r="D28" s="181" t="s">
        <v>336</v>
      </c>
      <c r="E28" s="96"/>
      <c r="F28" s="96"/>
      <c r="G28" s="96"/>
      <c r="H28" s="96"/>
      <c r="I28" s="96"/>
      <c r="J28" s="96"/>
      <c r="K28" s="96"/>
      <c r="L28" s="96"/>
      <c r="M28" s="96"/>
      <c r="N28" s="96"/>
      <c r="O28" s="96"/>
      <c r="P28" s="96"/>
      <c r="Q28" s="96"/>
      <c r="R28" s="96"/>
      <c r="S28" s="96"/>
      <c r="T28" s="96"/>
      <c r="U28" s="96"/>
      <c r="V28" s="96"/>
      <c r="W28" s="96"/>
      <c r="X28" s="96"/>
    </row>
    <row r="29" spans="1:24" ht="12.75" customHeight="1" x14ac:dyDescent="0.2">
      <c r="A29" s="83" t="s">
        <v>73</v>
      </c>
      <c r="B29" s="86" t="s">
        <v>74</v>
      </c>
      <c r="C29" s="172">
        <v>0.08</v>
      </c>
      <c r="D29" s="181" t="s">
        <v>337</v>
      </c>
      <c r="E29" s="96"/>
      <c r="F29" s="96"/>
      <c r="G29" s="96"/>
      <c r="H29" s="96"/>
      <c r="I29" s="96"/>
      <c r="J29" s="96"/>
      <c r="K29" s="96"/>
      <c r="L29" s="96"/>
      <c r="M29" s="96"/>
      <c r="N29" s="96"/>
      <c r="O29" s="96"/>
      <c r="P29" s="96"/>
      <c r="Q29" s="96"/>
      <c r="R29" s="96"/>
      <c r="S29" s="96"/>
      <c r="T29" s="96"/>
      <c r="U29" s="96"/>
      <c r="V29" s="96"/>
      <c r="W29" s="96"/>
      <c r="X29" s="96"/>
    </row>
    <row r="30" spans="1:24" ht="12.75" customHeight="1" x14ac:dyDescent="0.2">
      <c r="A30" s="183"/>
      <c r="B30" s="183"/>
      <c r="C30" s="97"/>
      <c r="D30" s="96"/>
      <c r="E30" s="96"/>
      <c r="F30" s="96"/>
      <c r="G30" s="96"/>
      <c r="H30" s="96"/>
      <c r="I30" s="96"/>
      <c r="J30" s="96"/>
      <c r="K30" s="96"/>
      <c r="L30" s="96"/>
      <c r="M30" s="96"/>
      <c r="N30" s="96"/>
      <c r="O30" s="96"/>
      <c r="P30" s="96"/>
      <c r="Q30" s="96"/>
      <c r="R30" s="96"/>
      <c r="S30" s="96"/>
      <c r="T30" s="96"/>
      <c r="U30" s="96"/>
      <c r="V30" s="96"/>
      <c r="W30" s="96"/>
      <c r="X30" s="96"/>
    </row>
    <row r="31" spans="1:24" ht="12.75" customHeight="1" x14ac:dyDescent="0.2">
      <c r="A31" s="392" t="s">
        <v>325</v>
      </c>
      <c r="B31" s="312"/>
      <c r="C31" s="175">
        <f>SUM(C22:C29)</f>
        <v>0.36800000000000005</v>
      </c>
      <c r="D31" s="184"/>
      <c r="E31" s="96"/>
      <c r="F31" s="96"/>
      <c r="G31" s="96"/>
      <c r="H31" s="96"/>
      <c r="I31" s="96"/>
      <c r="J31" s="96"/>
      <c r="K31" s="96"/>
      <c r="L31" s="96"/>
      <c r="M31" s="96"/>
      <c r="N31" s="96"/>
      <c r="O31" s="96"/>
      <c r="P31" s="96"/>
      <c r="Q31" s="96"/>
      <c r="R31" s="96"/>
      <c r="S31" s="96"/>
      <c r="T31" s="96"/>
      <c r="U31" s="96"/>
      <c r="V31" s="96"/>
      <c r="W31" s="96"/>
      <c r="X31" s="96"/>
    </row>
    <row r="32" spans="1:24" ht="12.75" customHeight="1" x14ac:dyDescent="0.2">
      <c r="A32" s="402" t="s">
        <v>76</v>
      </c>
      <c r="B32" s="270"/>
      <c r="C32" s="286" t="s">
        <v>307</v>
      </c>
      <c r="D32" s="270"/>
      <c r="E32" s="96"/>
      <c r="F32" s="96"/>
      <c r="G32" s="96"/>
      <c r="H32" s="96"/>
      <c r="I32" s="96"/>
      <c r="J32" s="96"/>
      <c r="K32" s="96"/>
      <c r="L32" s="96"/>
      <c r="M32" s="96"/>
      <c r="N32" s="96"/>
      <c r="O32" s="96"/>
      <c r="P32" s="96"/>
      <c r="Q32" s="96"/>
      <c r="R32" s="96"/>
      <c r="S32" s="96"/>
      <c r="T32" s="96"/>
      <c r="U32" s="96"/>
      <c r="V32" s="96"/>
      <c r="W32" s="96"/>
      <c r="X32" s="96"/>
    </row>
    <row r="33" spans="1:31" ht="12.75" customHeight="1" x14ac:dyDescent="0.2">
      <c r="A33" s="83" t="s">
        <v>18</v>
      </c>
      <c r="B33" s="185" t="s">
        <v>78</v>
      </c>
      <c r="C33" s="400" t="s">
        <v>338</v>
      </c>
      <c r="D33" s="270"/>
      <c r="E33" s="96"/>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row>
    <row r="34" spans="1:31" ht="12.75" customHeight="1" x14ac:dyDescent="0.2">
      <c r="A34" s="83" t="s">
        <v>20</v>
      </c>
      <c r="B34" s="185" t="s">
        <v>339</v>
      </c>
      <c r="C34" s="399" t="s">
        <v>340</v>
      </c>
      <c r="D34" s="270"/>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6"/>
      <c r="AE34" s="96"/>
    </row>
    <row r="35" spans="1:31" ht="12.75" customHeight="1" x14ac:dyDescent="0.2">
      <c r="A35" s="83" t="s">
        <v>23</v>
      </c>
      <c r="B35" s="185" t="s">
        <v>341</v>
      </c>
      <c r="C35" s="397" t="s">
        <v>342</v>
      </c>
      <c r="D35" s="398"/>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row>
    <row r="36" spans="1:31" ht="12.75" customHeight="1" x14ac:dyDescent="0.2">
      <c r="A36" s="83" t="s">
        <v>26</v>
      </c>
      <c r="B36" s="86" t="s">
        <v>343</v>
      </c>
      <c r="C36" s="397" t="s">
        <v>342</v>
      </c>
      <c r="D36" s="398"/>
      <c r="E36" s="96"/>
      <c r="F36" s="96"/>
      <c r="G36" s="96"/>
      <c r="H36" s="96"/>
      <c r="I36" s="96"/>
      <c r="J36" s="96"/>
      <c r="K36" s="96"/>
      <c r="L36" s="96"/>
      <c r="M36" s="96"/>
      <c r="N36" s="96"/>
      <c r="O36" s="96"/>
      <c r="P36" s="96"/>
      <c r="Q36" s="96"/>
      <c r="R36" s="96"/>
      <c r="S36" s="96"/>
      <c r="T36" s="96"/>
      <c r="U36" s="96"/>
      <c r="V36" s="96"/>
      <c r="W36" s="96"/>
      <c r="X36" s="96"/>
      <c r="Y36" s="96"/>
      <c r="Z36" s="96"/>
      <c r="AA36" s="96"/>
      <c r="AB36" s="96"/>
      <c r="AC36" s="96"/>
      <c r="AD36" s="96"/>
      <c r="AE36" s="96"/>
    </row>
    <row r="37" spans="1:31" ht="12.75" customHeight="1" x14ac:dyDescent="0.2">
      <c r="A37" s="83" t="s">
        <v>28</v>
      </c>
      <c r="B37" s="86" t="s">
        <v>344</v>
      </c>
      <c r="C37" s="397" t="s">
        <v>342</v>
      </c>
      <c r="D37" s="398"/>
      <c r="E37" s="96"/>
      <c r="F37" s="96"/>
      <c r="G37" s="96"/>
      <c r="H37" s="96"/>
      <c r="I37" s="96"/>
      <c r="J37" s="96"/>
      <c r="K37" s="96"/>
      <c r="L37" s="96"/>
      <c r="M37" s="96"/>
      <c r="N37" s="96"/>
      <c r="O37" s="96"/>
      <c r="P37" s="96"/>
      <c r="Q37" s="96"/>
      <c r="R37" s="96"/>
      <c r="S37" s="96"/>
      <c r="T37" s="96"/>
      <c r="U37" s="96"/>
      <c r="V37" s="96"/>
      <c r="W37" s="96"/>
      <c r="X37" s="96"/>
      <c r="Y37" s="96"/>
      <c r="Z37" s="96"/>
      <c r="AA37" s="96"/>
      <c r="AB37" s="96"/>
      <c r="AC37" s="96"/>
      <c r="AD37" s="96"/>
      <c r="AE37" s="96"/>
    </row>
    <row r="38" spans="1:31" ht="12.75" customHeight="1" x14ac:dyDescent="0.2">
      <c r="A38" s="83" t="s">
        <v>52</v>
      </c>
      <c r="B38" s="185" t="s">
        <v>345</v>
      </c>
      <c r="C38" s="399" t="s">
        <v>346</v>
      </c>
      <c r="D38" s="270"/>
      <c r="E38" s="96"/>
      <c r="F38" s="96"/>
      <c r="G38" s="96"/>
      <c r="H38" s="96"/>
      <c r="I38" s="96"/>
      <c r="J38" s="96"/>
      <c r="K38" s="96"/>
      <c r="L38" s="96"/>
      <c r="M38" s="96"/>
      <c r="N38" s="96"/>
      <c r="O38" s="96"/>
      <c r="P38" s="96"/>
      <c r="Q38" s="96"/>
      <c r="R38" s="96"/>
      <c r="S38" s="96"/>
      <c r="T38" s="96"/>
      <c r="U38" s="96"/>
      <c r="V38" s="96"/>
      <c r="W38" s="96"/>
      <c r="X38" s="96"/>
      <c r="Y38" s="96"/>
      <c r="Z38" s="96"/>
      <c r="AA38" s="96"/>
      <c r="AB38" s="96"/>
      <c r="AC38" s="96"/>
      <c r="AD38" s="96"/>
      <c r="AE38" s="96"/>
    </row>
    <row r="39" spans="1:31" ht="12.75" customHeight="1" x14ac:dyDescent="0.2">
      <c r="A39" s="96"/>
      <c r="B39" s="96"/>
      <c r="C39" s="96"/>
      <c r="D39" s="96"/>
      <c r="E39" s="96"/>
      <c r="F39" s="96"/>
      <c r="G39" s="174"/>
      <c r="H39" s="96"/>
      <c r="I39" s="96"/>
      <c r="J39" s="96"/>
      <c r="K39" s="96"/>
      <c r="L39" s="96"/>
      <c r="M39" s="96"/>
      <c r="N39" s="96"/>
      <c r="O39" s="96"/>
      <c r="P39" s="96"/>
      <c r="Q39" s="96"/>
      <c r="R39" s="96"/>
      <c r="S39" s="96"/>
      <c r="T39" s="96"/>
      <c r="U39" s="96"/>
      <c r="V39" s="96"/>
      <c r="W39" s="96"/>
      <c r="X39" s="96"/>
      <c r="Y39" s="96"/>
      <c r="Z39" s="96"/>
      <c r="AA39" s="96"/>
      <c r="AB39" s="96"/>
      <c r="AC39" s="96"/>
      <c r="AD39" s="96"/>
      <c r="AE39" s="96"/>
    </row>
    <row r="40" spans="1:31" ht="12.75" customHeight="1" x14ac:dyDescent="0.2">
      <c r="A40" s="392" t="s">
        <v>347</v>
      </c>
      <c r="B40" s="312"/>
      <c r="C40" s="175">
        <f>C31+C18</f>
        <v>0.57230000000000003</v>
      </c>
      <c r="D40" s="184"/>
      <c r="E40" s="96"/>
      <c r="F40" s="96"/>
      <c r="G40" s="174"/>
      <c r="H40" s="96"/>
      <c r="I40" s="96"/>
      <c r="J40" s="96"/>
      <c r="K40" s="96"/>
      <c r="L40" s="96"/>
      <c r="M40" s="96"/>
      <c r="N40" s="96"/>
      <c r="O40" s="96"/>
      <c r="P40" s="96"/>
      <c r="Q40" s="96"/>
      <c r="R40" s="96"/>
      <c r="S40" s="96"/>
      <c r="T40" s="96"/>
      <c r="U40" s="96"/>
      <c r="V40" s="96"/>
      <c r="W40" s="96"/>
      <c r="X40" s="96"/>
      <c r="Y40" s="96"/>
      <c r="Z40" s="96"/>
      <c r="AA40" s="96"/>
      <c r="AB40" s="96"/>
      <c r="AC40" s="96"/>
      <c r="AD40" s="96"/>
      <c r="AE40" s="96"/>
    </row>
    <row r="41" spans="1:31" ht="12.75" customHeight="1" x14ac:dyDescent="0.2">
      <c r="A41" s="186"/>
      <c r="B41" s="186"/>
      <c r="C41" s="187"/>
      <c r="D41" s="188"/>
      <c r="E41" s="96"/>
      <c r="F41" s="96"/>
      <c r="G41" s="174"/>
      <c r="H41" s="96"/>
      <c r="I41" s="96"/>
      <c r="J41" s="96"/>
      <c r="K41" s="96"/>
      <c r="L41" s="96"/>
      <c r="M41" s="96"/>
      <c r="N41" s="96"/>
      <c r="O41" s="96"/>
      <c r="P41" s="96"/>
      <c r="Q41" s="96"/>
      <c r="R41" s="96"/>
      <c r="S41" s="96"/>
      <c r="T41" s="96"/>
      <c r="U41" s="96"/>
      <c r="V41" s="96"/>
      <c r="W41" s="96"/>
      <c r="X41" s="96"/>
      <c r="Y41" s="96"/>
      <c r="Z41" s="96"/>
      <c r="AA41" s="96"/>
      <c r="AB41" s="96"/>
      <c r="AC41" s="96"/>
      <c r="AD41" s="96"/>
      <c r="AE41" s="96"/>
    </row>
    <row r="42" spans="1:31" ht="12.75" customHeight="1" x14ac:dyDescent="0.2">
      <c r="A42" s="393" t="s">
        <v>348</v>
      </c>
      <c r="B42" s="311"/>
      <c r="C42" s="311"/>
      <c r="D42" s="312"/>
      <c r="E42" s="96"/>
      <c r="F42" s="96"/>
      <c r="G42" s="174"/>
      <c r="H42" s="96"/>
      <c r="I42" s="96"/>
      <c r="J42" s="96"/>
      <c r="K42" s="96"/>
      <c r="L42" s="96"/>
      <c r="M42" s="96"/>
      <c r="N42" s="96"/>
      <c r="O42" s="96"/>
      <c r="P42" s="96"/>
      <c r="Q42" s="96"/>
      <c r="R42" s="96"/>
      <c r="S42" s="96"/>
      <c r="T42" s="96"/>
      <c r="U42" s="96"/>
      <c r="V42" s="96"/>
      <c r="W42" s="96"/>
      <c r="X42" s="96"/>
      <c r="Y42" s="96"/>
      <c r="Z42" s="96"/>
      <c r="AA42" s="96"/>
      <c r="AB42" s="96"/>
      <c r="AC42" s="96"/>
      <c r="AD42" s="96"/>
      <c r="AE42" s="96"/>
    </row>
    <row r="43" spans="1:31" ht="12.75" customHeight="1" x14ac:dyDescent="0.2">
      <c r="A43" s="14"/>
      <c r="B43" s="14"/>
      <c r="C43" s="14"/>
      <c r="D43" s="14"/>
      <c r="E43" s="96"/>
      <c r="F43" s="96"/>
      <c r="G43" s="174"/>
      <c r="H43" s="96"/>
      <c r="I43" s="96"/>
      <c r="J43" s="96"/>
      <c r="K43" s="96"/>
      <c r="L43" s="96"/>
      <c r="M43" s="96"/>
      <c r="N43" s="96"/>
      <c r="O43" s="96"/>
      <c r="P43" s="96"/>
      <c r="Q43" s="96"/>
      <c r="R43" s="96"/>
      <c r="S43" s="96"/>
      <c r="T43" s="96"/>
      <c r="U43" s="96"/>
      <c r="V43" s="96"/>
      <c r="W43" s="96"/>
      <c r="X43" s="96"/>
      <c r="Y43" s="96"/>
      <c r="Z43" s="96"/>
      <c r="AA43" s="96"/>
      <c r="AB43" s="96"/>
      <c r="AC43" s="96"/>
      <c r="AD43" s="96"/>
      <c r="AE43" s="96"/>
    </row>
    <row r="44" spans="1:31" ht="12.75" customHeight="1" x14ac:dyDescent="0.2">
      <c r="A44" s="170">
        <v>3</v>
      </c>
      <c r="B44" s="189" t="s">
        <v>99</v>
      </c>
      <c r="C44" s="170" t="s">
        <v>320</v>
      </c>
      <c r="D44" s="170" t="s">
        <v>321</v>
      </c>
      <c r="E44" s="96"/>
      <c r="F44" s="174"/>
      <c r="G44" s="96"/>
      <c r="H44" s="96"/>
      <c r="I44" s="96"/>
      <c r="J44" s="96"/>
      <c r="K44" s="96"/>
      <c r="L44" s="96"/>
      <c r="M44" s="96"/>
      <c r="N44" s="96"/>
      <c r="O44" s="96"/>
      <c r="P44" s="96"/>
      <c r="Q44" s="96"/>
      <c r="R44" s="96"/>
      <c r="S44" s="96"/>
      <c r="T44" s="96"/>
      <c r="U44" s="96"/>
      <c r="V44" s="96"/>
      <c r="W44" s="96"/>
      <c r="X44" s="96"/>
      <c r="Y44" s="96"/>
      <c r="Z44" s="96"/>
      <c r="AA44" s="96"/>
      <c r="AB44" s="96"/>
      <c r="AC44" s="96"/>
      <c r="AD44" s="96"/>
      <c r="AE44" s="96"/>
    </row>
    <row r="45" spans="1:31" ht="12.75" customHeight="1" x14ac:dyDescent="0.2">
      <c r="A45" s="83" t="s">
        <v>18</v>
      </c>
      <c r="B45" s="86" t="s">
        <v>349</v>
      </c>
      <c r="C45" s="172">
        <v>4.5999999999999999E-3</v>
      </c>
      <c r="D45" s="173" t="s">
        <v>350</v>
      </c>
      <c r="E45" s="96"/>
      <c r="F45" s="96"/>
      <c r="G45" s="96"/>
      <c r="H45" s="96"/>
      <c r="I45" s="96"/>
      <c r="J45" s="96"/>
      <c r="K45" s="96"/>
      <c r="L45" s="96"/>
      <c r="M45" s="96"/>
      <c r="N45" s="96"/>
      <c r="O45" s="96"/>
      <c r="P45" s="96"/>
      <c r="Q45" s="96"/>
      <c r="R45" s="96"/>
      <c r="S45" s="96"/>
      <c r="T45" s="96"/>
      <c r="U45" s="96"/>
      <c r="V45" s="96"/>
      <c r="W45" s="96"/>
      <c r="X45" s="96"/>
      <c r="Y45" s="96"/>
      <c r="Z45" s="96"/>
      <c r="AA45" s="96"/>
      <c r="AB45" s="96"/>
      <c r="AC45" s="96"/>
      <c r="AD45" s="96"/>
      <c r="AE45" s="96"/>
    </row>
    <row r="46" spans="1:31" ht="12.75" customHeight="1" x14ac:dyDescent="0.2">
      <c r="A46" s="83" t="s">
        <v>20</v>
      </c>
      <c r="B46" s="185" t="s">
        <v>351</v>
      </c>
      <c r="C46" s="172">
        <f>C29*C45</f>
        <v>3.68E-4</v>
      </c>
      <c r="D46" s="86" t="s">
        <v>352</v>
      </c>
      <c r="E46" s="96"/>
      <c r="F46" s="178">
        <f>(8%*0.42%)*100</f>
        <v>3.3599999999999998E-2</v>
      </c>
      <c r="G46" s="178"/>
      <c r="H46" s="96"/>
      <c r="I46" s="96"/>
      <c r="J46" s="96"/>
      <c r="K46" s="96"/>
      <c r="L46" s="96"/>
      <c r="M46" s="96"/>
      <c r="N46" s="96"/>
      <c r="O46" s="96"/>
      <c r="P46" s="96"/>
      <c r="Q46" s="96"/>
      <c r="R46" s="96"/>
      <c r="S46" s="96"/>
      <c r="T46" s="96"/>
      <c r="U46" s="96"/>
      <c r="V46" s="96"/>
      <c r="W46" s="96"/>
      <c r="X46" s="96"/>
      <c r="Y46" s="96"/>
      <c r="Z46" s="96"/>
      <c r="AA46" s="96"/>
      <c r="AB46" s="96"/>
      <c r="AC46" s="96"/>
      <c r="AD46" s="96"/>
      <c r="AE46" s="96"/>
    </row>
    <row r="47" spans="1:31" ht="12.75" customHeight="1" x14ac:dyDescent="0.2">
      <c r="A47" s="171" t="s">
        <v>23</v>
      </c>
      <c r="B47" s="185" t="s">
        <v>353</v>
      </c>
      <c r="C47" s="172">
        <v>0.02</v>
      </c>
      <c r="D47" s="190" t="s">
        <v>354</v>
      </c>
      <c r="E47" s="191"/>
      <c r="F47" s="96"/>
      <c r="G47" s="96"/>
      <c r="H47" s="96"/>
      <c r="I47" s="96"/>
      <c r="J47" s="96"/>
      <c r="K47" s="96"/>
      <c r="L47" s="96"/>
      <c r="M47" s="96"/>
      <c r="N47" s="96"/>
      <c r="O47" s="96"/>
      <c r="P47" s="96"/>
      <c r="Q47" s="96"/>
      <c r="R47" s="96"/>
      <c r="S47" s="96"/>
      <c r="T47" s="96"/>
      <c r="U47" s="96"/>
      <c r="V47" s="96"/>
      <c r="W47" s="96"/>
      <c r="X47" s="96"/>
      <c r="Y47" s="96"/>
      <c r="Z47" s="96"/>
      <c r="AA47" s="96"/>
      <c r="AB47" s="96"/>
      <c r="AC47" s="96"/>
      <c r="AD47" s="96"/>
      <c r="AE47" s="96"/>
    </row>
    <row r="48" spans="1:31" ht="12.75" customHeight="1" x14ac:dyDescent="0.2">
      <c r="A48" s="171" t="s">
        <v>26</v>
      </c>
      <c r="B48" s="86" t="s">
        <v>355</v>
      </c>
      <c r="C48" s="172">
        <v>1.9400000000000001E-2</v>
      </c>
      <c r="D48" s="192" t="s">
        <v>356</v>
      </c>
      <c r="E48" s="96"/>
      <c r="F48" s="178"/>
      <c r="G48" s="96"/>
      <c r="H48" s="178"/>
      <c r="I48" s="96"/>
      <c r="J48" s="96"/>
      <c r="K48" s="96"/>
      <c r="L48" s="96"/>
      <c r="M48" s="96"/>
      <c r="N48" s="96"/>
      <c r="O48" s="96"/>
      <c r="P48" s="96"/>
      <c r="Q48" s="96"/>
      <c r="R48" s="96"/>
      <c r="S48" s="96"/>
      <c r="T48" s="96"/>
      <c r="U48" s="96"/>
      <c r="V48" s="96"/>
      <c r="W48" s="96"/>
      <c r="X48" s="96"/>
      <c r="Y48" s="96"/>
      <c r="Z48" s="96"/>
      <c r="AA48" s="96"/>
      <c r="AB48" s="96"/>
      <c r="AC48" s="96"/>
      <c r="AD48" s="96"/>
      <c r="AE48" s="96"/>
    </row>
    <row r="49" spans="1:31" ht="12.75" customHeight="1" x14ac:dyDescent="0.2">
      <c r="A49" s="83" t="s">
        <v>28</v>
      </c>
      <c r="B49" s="185" t="s">
        <v>357</v>
      </c>
      <c r="C49" s="172">
        <v>7.1000000000000004E-3</v>
      </c>
      <c r="D49" s="193" t="s">
        <v>358</v>
      </c>
      <c r="E49" s="96"/>
      <c r="F49" s="178">
        <f>(35.46%*0.04%)*100</f>
        <v>1.4184E-2</v>
      </c>
      <c r="G49" s="174"/>
      <c r="H49" s="96"/>
      <c r="I49" s="96"/>
      <c r="J49" s="96"/>
      <c r="K49" s="96"/>
      <c r="L49" s="96"/>
      <c r="M49" s="96"/>
      <c r="N49" s="96"/>
      <c r="O49" s="96"/>
      <c r="P49" s="96"/>
      <c r="Q49" s="96"/>
      <c r="R49" s="96"/>
      <c r="S49" s="96"/>
      <c r="T49" s="96"/>
      <c r="U49" s="96"/>
      <c r="V49" s="96"/>
      <c r="W49" s="96"/>
      <c r="X49" s="96"/>
      <c r="Y49" s="96"/>
      <c r="Z49" s="96"/>
      <c r="AA49" s="96"/>
      <c r="AB49" s="96"/>
      <c r="AC49" s="96"/>
      <c r="AD49" s="96"/>
      <c r="AE49" s="96"/>
    </row>
    <row r="50" spans="1:31" ht="12.75" customHeight="1" x14ac:dyDescent="0.2">
      <c r="A50" s="171" t="s">
        <v>52</v>
      </c>
      <c r="B50" s="185" t="s">
        <v>359</v>
      </c>
      <c r="C50" s="172">
        <v>0.02</v>
      </c>
      <c r="D50" s="194" t="s">
        <v>360</v>
      </c>
      <c r="E50" s="96"/>
      <c r="F50" s="96">
        <f>0.04%*50%*100</f>
        <v>0.02</v>
      </c>
      <c r="G50" s="96"/>
      <c r="H50" s="96"/>
      <c r="I50" s="96"/>
      <c r="J50" s="96"/>
      <c r="K50" s="96"/>
      <c r="L50" s="96"/>
      <c r="M50" s="96"/>
      <c r="N50" s="96"/>
      <c r="O50" s="96"/>
      <c r="P50" s="96"/>
      <c r="Q50" s="96"/>
      <c r="R50" s="96"/>
      <c r="S50" s="96"/>
      <c r="T50" s="96"/>
      <c r="U50" s="96"/>
      <c r="V50" s="96"/>
      <c r="W50" s="96"/>
      <c r="X50" s="96"/>
      <c r="Y50" s="96"/>
      <c r="Z50" s="96"/>
      <c r="AA50" s="96"/>
      <c r="AB50" s="96"/>
      <c r="AC50" s="96"/>
      <c r="AD50" s="96"/>
      <c r="AE50" s="96"/>
    </row>
    <row r="51" spans="1:31" ht="12.75" customHeight="1" x14ac:dyDescent="0.2">
      <c r="A51" s="96"/>
      <c r="B51" s="96"/>
      <c r="C51" s="96"/>
      <c r="D51" s="178"/>
      <c r="E51" s="96"/>
      <c r="F51" s="96"/>
      <c r="G51" s="96"/>
      <c r="H51" s="96"/>
      <c r="I51" s="96"/>
      <c r="J51" s="96"/>
      <c r="K51" s="96"/>
      <c r="L51" s="96"/>
      <c r="M51" s="96"/>
      <c r="N51" s="96"/>
      <c r="O51" s="96"/>
      <c r="P51" s="96"/>
      <c r="Q51" s="96"/>
      <c r="R51" s="96"/>
      <c r="S51" s="96"/>
      <c r="T51" s="96"/>
      <c r="U51" s="96"/>
      <c r="V51" s="96"/>
      <c r="W51" s="96"/>
      <c r="X51" s="96"/>
      <c r="Y51" s="96"/>
      <c r="Z51" s="96"/>
      <c r="AA51" s="96"/>
      <c r="AB51" s="96"/>
      <c r="AC51" s="96"/>
      <c r="AD51" s="96"/>
      <c r="AE51" s="96"/>
    </row>
    <row r="52" spans="1:31" ht="12.75" customHeight="1" x14ac:dyDescent="0.2">
      <c r="A52" s="392" t="s">
        <v>361</v>
      </c>
      <c r="B52" s="312"/>
      <c r="C52" s="175">
        <f>SUM(C45:C50)</f>
        <v>7.1468000000000004E-2</v>
      </c>
      <c r="D52" s="190"/>
      <c r="E52" s="96"/>
      <c r="F52" s="96"/>
      <c r="G52" s="96"/>
      <c r="H52" s="96"/>
      <c r="I52" s="96"/>
      <c r="J52" s="96"/>
      <c r="K52" s="96"/>
      <c r="L52" s="96"/>
      <c r="M52" s="96"/>
      <c r="N52" s="96"/>
      <c r="O52" s="96"/>
      <c r="P52" s="96"/>
      <c r="Q52" s="96"/>
      <c r="R52" s="96"/>
      <c r="S52" s="96"/>
      <c r="T52" s="96"/>
      <c r="U52" s="96"/>
      <c r="V52" s="96"/>
      <c r="W52" s="96"/>
      <c r="X52" s="96"/>
      <c r="Y52" s="96"/>
      <c r="Z52" s="96"/>
      <c r="AA52" s="96"/>
      <c r="AB52" s="96"/>
      <c r="AC52" s="96"/>
      <c r="AD52" s="96"/>
      <c r="AE52" s="96"/>
    </row>
    <row r="53" spans="1:31" ht="12.75" customHeight="1" x14ac:dyDescent="0.2">
      <c r="A53" s="186"/>
      <c r="B53" s="186"/>
      <c r="C53" s="187"/>
      <c r="D53" s="190"/>
      <c r="E53" s="96"/>
      <c r="F53" s="96"/>
      <c r="G53" s="96"/>
      <c r="H53" s="96"/>
      <c r="I53" s="96"/>
      <c r="J53" s="96"/>
      <c r="K53" s="96"/>
      <c r="L53" s="96"/>
      <c r="M53" s="96"/>
      <c r="N53" s="96"/>
      <c r="O53" s="96"/>
      <c r="P53" s="96"/>
      <c r="Q53" s="96"/>
      <c r="R53" s="96"/>
      <c r="S53" s="96"/>
      <c r="T53" s="96"/>
      <c r="U53" s="96"/>
      <c r="V53" s="96"/>
      <c r="W53" s="96"/>
      <c r="X53" s="96"/>
      <c r="Y53" s="96"/>
      <c r="Z53" s="96"/>
      <c r="AA53" s="96"/>
      <c r="AB53" s="96"/>
      <c r="AC53" s="96"/>
      <c r="AD53" s="96"/>
      <c r="AE53" s="96"/>
    </row>
    <row r="54" spans="1:31" ht="12.75" customHeight="1" x14ac:dyDescent="0.2">
      <c r="A54" s="393" t="s">
        <v>362</v>
      </c>
      <c r="B54" s="311"/>
      <c r="C54" s="311"/>
      <c r="D54" s="312"/>
      <c r="E54" s="96"/>
      <c r="F54" s="96"/>
      <c r="G54" s="96"/>
      <c r="H54" s="96"/>
      <c r="I54" s="96"/>
      <c r="J54" s="96"/>
      <c r="K54" s="96"/>
      <c r="L54" s="96"/>
      <c r="M54" s="96"/>
      <c r="N54" s="96"/>
      <c r="O54" s="96"/>
      <c r="P54" s="96"/>
      <c r="Q54" s="96"/>
      <c r="R54" s="96"/>
      <c r="S54" s="96"/>
      <c r="T54" s="96"/>
      <c r="U54" s="96"/>
      <c r="V54" s="96"/>
      <c r="W54" s="96"/>
      <c r="X54" s="96"/>
      <c r="Y54" s="96"/>
      <c r="Z54" s="96"/>
      <c r="AA54" s="96"/>
      <c r="AB54" s="96"/>
      <c r="AC54" s="96"/>
      <c r="AD54" s="96"/>
      <c r="AE54" s="96"/>
    </row>
    <row r="55" spans="1:31" ht="12.75" customHeight="1" x14ac:dyDescent="0.2">
      <c r="A55" s="186"/>
      <c r="B55" s="186"/>
      <c r="C55" s="187"/>
      <c r="D55" s="195"/>
      <c r="E55" s="96"/>
      <c r="F55" s="96"/>
      <c r="G55" s="96"/>
      <c r="H55" s="96"/>
      <c r="I55" s="96"/>
      <c r="J55" s="96"/>
      <c r="K55" s="96"/>
      <c r="L55" s="96"/>
      <c r="M55" s="96"/>
      <c r="N55" s="96"/>
      <c r="O55" s="96"/>
      <c r="P55" s="96"/>
      <c r="Q55" s="96"/>
      <c r="R55" s="96"/>
      <c r="S55" s="96"/>
      <c r="T55" s="96"/>
      <c r="U55" s="96"/>
      <c r="V55" s="96"/>
      <c r="W55" s="96"/>
      <c r="X55" s="96"/>
      <c r="Y55" s="96"/>
      <c r="Z55" s="96"/>
      <c r="AA55" s="96"/>
      <c r="AB55" s="96"/>
      <c r="AC55" s="96"/>
      <c r="AD55" s="96"/>
      <c r="AE55" s="96"/>
    </row>
    <row r="56" spans="1:31" ht="12.75" customHeight="1" x14ac:dyDescent="0.2">
      <c r="A56" s="286" t="s">
        <v>363</v>
      </c>
      <c r="B56" s="270"/>
      <c r="C56" s="170" t="s">
        <v>364</v>
      </c>
      <c r="D56" s="170" t="s">
        <v>321</v>
      </c>
      <c r="E56" s="96"/>
      <c r="F56" s="96"/>
      <c r="G56" s="96"/>
      <c r="H56" s="96"/>
      <c r="I56" s="96"/>
      <c r="J56" s="96"/>
      <c r="K56" s="96"/>
      <c r="L56" s="96"/>
      <c r="M56" s="96"/>
      <c r="N56" s="96"/>
      <c r="O56" s="96"/>
      <c r="P56" s="96"/>
      <c r="Q56" s="96"/>
      <c r="R56" s="96"/>
      <c r="S56" s="96"/>
      <c r="T56" s="96"/>
      <c r="U56" s="96"/>
      <c r="V56" s="96"/>
      <c r="W56" s="96"/>
      <c r="X56" s="96"/>
      <c r="Y56" s="96"/>
      <c r="Z56" s="96"/>
      <c r="AA56" s="96"/>
      <c r="AB56" s="96"/>
      <c r="AC56" s="96"/>
      <c r="AD56" s="96"/>
      <c r="AE56" s="96"/>
    </row>
    <row r="57" spans="1:31" ht="24.75" customHeight="1" x14ac:dyDescent="0.2">
      <c r="A57" s="83" t="s">
        <v>18</v>
      </c>
      <c r="B57" s="86" t="s">
        <v>109</v>
      </c>
      <c r="C57" s="172">
        <v>0</v>
      </c>
      <c r="D57" s="192"/>
      <c r="E57" s="192" t="s">
        <v>365</v>
      </c>
      <c r="F57" s="192" t="s">
        <v>365</v>
      </c>
      <c r="G57" s="192" t="s">
        <v>365</v>
      </c>
      <c r="H57" s="192" t="s">
        <v>365</v>
      </c>
      <c r="I57" s="192" t="s">
        <v>365</v>
      </c>
      <c r="J57" s="192" t="s">
        <v>365</v>
      </c>
      <c r="K57" s="192" t="s">
        <v>365</v>
      </c>
      <c r="L57" s="196"/>
      <c r="M57" s="96"/>
      <c r="N57" s="96"/>
      <c r="O57" s="96"/>
      <c r="P57" s="96"/>
      <c r="Q57" s="96"/>
      <c r="R57" s="96"/>
      <c r="S57" s="96"/>
      <c r="T57" s="96"/>
      <c r="U57" s="96"/>
      <c r="V57" s="96"/>
      <c r="W57" s="96"/>
      <c r="X57" s="96"/>
      <c r="Y57" s="96"/>
      <c r="Z57" s="96"/>
      <c r="AA57" s="96"/>
      <c r="AB57" s="96"/>
      <c r="AC57" s="96"/>
      <c r="AD57" s="96"/>
      <c r="AE57" s="96"/>
    </row>
    <row r="58" spans="1:31" ht="78.75" customHeight="1" x14ac:dyDescent="0.2">
      <c r="A58" s="83" t="s">
        <v>20</v>
      </c>
      <c r="B58" s="86" t="s">
        <v>110</v>
      </c>
      <c r="C58" s="172">
        <v>2.8E-3</v>
      </c>
      <c r="D58" s="192" t="s">
        <v>366</v>
      </c>
      <c r="E58" s="174"/>
      <c r="F58" s="178"/>
      <c r="G58" s="96"/>
      <c r="H58" s="96"/>
      <c r="I58" s="96"/>
      <c r="J58" s="96"/>
      <c r="K58" s="96"/>
      <c r="L58" s="96"/>
      <c r="M58" s="96"/>
      <c r="N58" s="96"/>
      <c r="O58" s="96"/>
      <c r="P58" s="96"/>
      <c r="Q58" s="96"/>
      <c r="R58" s="96"/>
      <c r="S58" s="96"/>
      <c r="T58" s="96"/>
      <c r="U58" s="96"/>
      <c r="V58" s="96"/>
      <c r="W58" s="96"/>
      <c r="X58" s="96"/>
      <c r="Y58" s="96"/>
      <c r="Z58" s="96"/>
      <c r="AA58" s="96"/>
      <c r="AB58" s="96"/>
      <c r="AC58" s="96"/>
      <c r="AD58" s="96"/>
      <c r="AE58" s="96"/>
    </row>
    <row r="59" spans="1:31" ht="12.75" customHeight="1" x14ac:dyDescent="0.2">
      <c r="A59" s="83" t="s">
        <v>23</v>
      </c>
      <c r="B59" s="86" t="s">
        <v>111</v>
      </c>
      <c r="C59" s="27">
        <v>2.0000000000000001E-4</v>
      </c>
      <c r="D59" s="192" t="s">
        <v>367</v>
      </c>
      <c r="E59" s="96"/>
      <c r="F59" s="178">
        <f>(5/30/12)*0.5%*100</f>
        <v>6.9444444444444441E-3</v>
      </c>
      <c r="G59" s="96"/>
      <c r="H59" s="178"/>
      <c r="I59" s="96"/>
      <c r="J59" s="96"/>
      <c r="K59" s="96"/>
      <c r="L59" s="96"/>
      <c r="M59" s="96"/>
      <c r="N59" s="96"/>
      <c r="O59" s="96"/>
      <c r="P59" s="96"/>
      <c r="Q59" s="96"/>
      <c r="R59" s="96"/>
      <c r="S59" s="96"/>
      <c r="T59" s="96"/>
      <c r="U59" s="96"/>
      <c r="V59" s="96"/>
      <c r="W59" s="96"/>
      <c r="X59" s="96"/>
      <c r="Y59" s="96"/>
      <c r="Z59" s="96"/>
      <c r="AA59" s="96"/>
      <c r="AB59" s="96"/>
      <c r="AC59" s="96"/>
      <c r="AD59" s="96"/>
      <c r="AE59" s="96"/>
    </row>
    <row r="60" spans="1:31" ht="12.75" customHeight="1" x14ac:dyDescent="0.2">
      <c r="A60" s="83" t="s">
        <v>26</v>
      </c>
      <c r="B60" s="185" t="s">
        <v>112</v>
      </c>
      <c r="C60" s="27">
        <v>3.3E-3</v>
      </c>
      <c r="D60" s="192" t="s">
        <v>368</v>
      </c>
      <c r="E60" s="96"/>
      <c r="F60" s="197">
        <f>(1/30/12)*100</f>
        <v>0.27777777777777779</v>
      </c>
      <c r="G60" s="198"/>
      <c r="H60" s="96"/>
      <c r="I60" s="96"/>
      <c r="J60" s="96"/>
      <c r="K60" s="96"/>
      <c r="L60" s="96"/>
      <c r="M60" s="96"/>
      <c r="N60" s="96"/>
      <c r="O60" s="96"/>
      <c r="P60" s="96"/>
      <c r="Q60" s="96"/>
      <c r="R60" s="96"/>
      <c r="S60" s="96"/>
      <c r="T60" s="96"/>
      <c r="U60" s="96"/>
      <c r="V60" s="96"/>
      <c r="W60" s="96"/>
      <c r="X60" s="96"/>
      <c r="Y60" s="96"/>
      <c r="Z60" s="96"/>
      <c r="AA60" s="96"/>
      <c r="AB60" s="96"/>
      <c r="AC60" s="96"/>
      <c r="AD60" s="96"/>
      <c r="AE60" s="96"/>
    </row>
    <row r="61" spans="1:31" ht="12.75" customHeight="1" x14ac:dyDescent="0.2">
      <c r="A61" s="83" t="s">
        <v>28</v>
      </c>
      <c r="B61" s="86" t="s">
        <v>113</v>
      </c>
      <c r="C61" s="27">
        <v>6.9999999999999999E-4</v>
      </c>
      <c r="D61" s="193" t="s">
        <v>369</v>
      </c>
      <c r="E61" s="96"/>
      <c r="F61" s="178">
        <f>(15/30/12)*0.0078*100</f>
        <v>3.2500000000000001E-2</v>
      </c>
      <c r="G61" s="168"/>
      <c r="H61" s="96"/>
      <c r="I61" s="96"/>
      <c r="J61" s="96"/>
      <c r="K61" s="96"/>
      <c r="L61" s="96"/>
      <c r="M61" s="96"/>
      <c r="N61" s="96"/>
      <c r="O61" s="96"/>
      <c r="P61" s="96"/>
      <c r="Q61" s="96"/>
      <c r="R61" s="96"/>
      <c r="S61" s="96"/>
      <c r="T61" s="96"/>
      <c r="U61" s="96"/>
      <c r="V61" s="96"/>
      <c r="W61" s="96"/>
      <c r="X61" s="96"/>
      <c r="Y61" s="96"/>
      <c r="Z61" s="96"/>
      <c r="AA61" s="96"/>
      <c r="AB61" s="96"/>
      <c r="AC61" s="96"/>
      <c r="AD61" s="96"/>
      <c r="AE61" s="96"/>
    </row>
    <row r="62" spans="1:31" ht="12.75" customHeight="1" x14ac:dyDescent="0.2">
      <c r="A62" s="83" t="s">
        <v>52</v>
      </c>
      <c r="B62" s="86" t="s">
        <v>53</v>
      </c>
      <c r="C62" s="27">
        <v>0</v>
      </c>
      <c r="D62" s="199"/>
      <c r="E62" s="96"/>
      <c r="F62" s="96"/>
      <c r="G62" s="96"/>
      <c r="H62" s="96"/>
      <c r="I62" s="96"/>
      <c r="J62" s="96"/>
      <c r="K62" s="96"/>
      <c r="L62" s="96"/>
      <c r="M62" s="96"/>
      <c r="N62" s="96"/>
      <c r="O62" s="96"/>
      <c r="P62" s="96"/>
      <c r="Q62" s="96"/>
      <c r="R62" s="96"/>
      <c r="S62" s="96"/>
      <c r="T62" s="96"/>
      <c r="U62" s="96"/>
      <c r="V62" s="96"/>
      <c r="W62" s="96"/>
      <c r="X62" s="96"/>
      <c r="Y62" s="96"/>
      <c r="Z62" s="96"/>
      <c r="AA62" s="96"/>
      <c r="AB62" s="96"/>
      <c r="AC62" s="96"/>
      <c r="AD62" s="96"/>
      <c r="AE62" s="96"/>
    </row>
    <row r="63" spans="1:31" ht="12.75" customHeight="1" x14ac:dyDescent="0.2">
      <c r="A63" s="396" t="s">
        <v>325</v>
      </c>
      <c r="B63" s="304"/>
      <c r="C63" s="200">
        <f>SUM(C58:C62)</f>
        <v>7.0000000000000001E-3</v>
      </c>
      <c r="D63" s="201"/>
      <c r="E63" s="96"/>
      <c r="F63" s="96"/>
      <c r="G63" s="96"/>
      <c r="H63" s="96"/>
      <c r="I63" s="96"/>
      <c r="J63" s="96"/>
      <c r="K63" s="96"/>
      <c r="L63" s="96"/>
      <c r="M63" s="96"/>
      <c r="N63" s="96"/>
      <c r="O63" s="96"/>
      <c r="P63" s="96"/>
      <c r="Q63" s="96"/>
      <c r="R63" s="96"/>
      <c r="S63" s="96"/>
      <c r="T63" s="96"/>
      <c r="U63" s="96"/>
      <c r="V63" s="96"/>
      <c r="W63" s="96"/>
      <c r="X63" s="96"/>
      <c r="Y63" s="96"/>
      <c r="Z63" s="96"/>
      <c r="AA63" s="96"/>
      <c r="AB63" s="96"/>
      <c r="AC63" s="96"/>
      <c r="AD63" s="96"/>
      <c r="AE63" s="96"/>
    </row>
    <row r="64" spans="1:31" ht="12.75" customHeight="1" x14ac:dyDescent="0.2">
      <c r="A64" s="396" t="s">
        <v>370</v>
      </c>
      <c r="B64" s="304"/>
      <c r="C64" s="200">
        <f>SUM(C63)</f>
        <v>7.0000000000000001E-3</v>
      </c>
      <c r="D64" s="201"/>
      <c r="E64" s="96"/>
      <c r="F64" s="96"/>
      <c r="G64" s="96"/>
      <c r="H64" s="96"/>
      <c r="I64" s="96"/>
      <c r="J64" s="96"/>
      <c r="K64" s="96"/>
      <c r="L64" s="96"/>
      <c r="M64" s="96"/>
      <c r="N64" s="96"/>
      <c r="O64" s="96"/>
      <c r="P64" s="96"/>
      <c r="Q64" s="96"/>
      <c r="R64" s="96"/>
      <c r="S64" s="96"/>
      <c r="T64" s="96"/>
      <c r="U64" s="96"/>
      <c r="V64" s="96"/>
      <c r="W64" s="96"/>
      <c r="X64" s="96"/>
      <c r="Y64" s="96"/>
      <c r="Z64" s="96"/>
      <c r="AA64" s="96"/>
      <c r="AB64" s="96"/>
      <c r="AC64" s="96"/>
      <c r="AD64" s="96"/>
      <c r="AE64" s="96"/>
    </row>
    <row r="65" spans="1:32" ht="12.75" customHeight="1" x14ac:dyDescent="0.2">
      <c r="A65" s="286" t="s">
        <v>371</v>
      </c>
      <c r="B65" s="270"/>
      <c r="C65" s="170" t="s">
        <v>364</v>
      </c>
      <c r="D65" s="170" t="s">
        <v>321</v>
      </c>
      <c r="E65" s="96"/>
      <c r="F65" s="96"/>
      <c r="G65" s="96"/>
      <c r="H65" s="96"/>
      <c r="I65" s="96"/>
      <c r="J65" s="96"/>
      <c r="K65" s="96"/>
      <c r="L65" s="96"/>
      <c r="M65" s="96"/>
      <c r="N65" s="96"/>
      <c r="O65" s="96"/>
      <c r="P65" s="96"/>
      <c r="Q65" s="96"/>
      <c r="R65" s="96"/>
      <c r="S65" s="96"/>
      <c r="T65" s="96"/>
      <c r="U65" s="96"/>
      <c r="V65" s="96"/>
      <c r="W65" s="96"/>
      <c r="X65" s="96"/>
      <c r="Y65" s="96"/>
      <c r="Z65" s="96"/>
      <c r="AA65" s="96"/>
      <c r="AB65" s="96"/>
      <c r="AC65" s="96"/>
      <c r="AD65" s="96"/>
      <c r="AE65" s="96"/>
      <c r="AF65" s="96"/>
    </row>
    <row r="66" spans="1:32" ht="12.75" customHeight="1" x14ac:dyDescent="0.2">
      <c r="A66" s="83" t="s">
        <v>18</v>
      </c>
      <c r="B66" s="86" t="s">
        <v>372</v>
      </c>
      <c r="C66" s="172">
        <v>0</v>
      </c>
      <c r="D66" s="202" t="s">
        <v>373</v>
      </c>
      <c r="E66" s="203"/>
      <c r="F66" s="204"/>
      <c r="G66" s="203"/>
      <c r="H66" s="203"/>
      <c r="I66" s="203"/>
      <c r="J66" s="203"/>
      <c r="K66" s="203"/>
      <c r="L66" s="203"/>
      <c r="M66" s="203"/>
      <c r="N66" s="203"/>
      <c r="O66" s="203"/>
      <c r="P66" s="203"/>
      <c r="Q66" s="203"/>
      <c r="R66" s="203"/>
      <c r="S66" s="203"/>
      <c r="T66" s="203"/>
      <c r="U66" s="203"/>
      <c r="V66" s="203"/>
      <c r="W66" s="203"/>
      <c r="X66" s="203"/>
      <c r="Y66" s="203"/>
      <c r="Z66" s="203"/>
      <c r="AA66" s="203"/>
      <c r="AB66" s="203"/>
      <c r="AC66" s="203"/>
      <c r="AD66" s="203"/>
      <c r="AE66" s="203"/>
      <c r="AF66" s="203"/>
    </row>
    <row r="67" spans="1:32" ht="12.75" customHeight="1" x14ac:dyDescent="0.2">
      <c r="A67" s="391" t="s">
        <v>374</v>
      </c>
      <c r="B67" s="300"/>
      <c r="C67" s="175">
        <f>C66</f>
        <v>0</v>
      </c>
      <c r="D67" s="184"/>
      <c r="E67" s="203"/>
      <c r="F67" s="204"/>
      <c r="G67" s="203"/>
      <c r="H67" s="203"/>
      <c r="I67" s="203"/>
      <c r="J67" s="203"/>
      <c r="K67" s="203"/>
      <c r="L67" s="203"/>
      <c r="M67" s="203"/>
      <c r="N67" s="203"/>
      <c r="O67" s="203"/>
      <c r="P67" s="203"/>
      <c r="Q67" s="203"/>
      <c r="R67" s="203"/>
      <c r="S67" s="203"/>
      <c r="T67" s="203"/>
      <c r="U67" s="203"/>
      <c r="V67" s="203"/>
      <c r="W67" s="203"/>
      <c r="X67" s="203"/>
      <c r="Y67" s="203"/>
      <c r="Z67" s="203"/>
      <c r="AA67" s="203"/>
      <c r="AB67" s="203"/>
      <c r="AC67" s="203"/>
      <c r="AD67" s="203"/>
      <c r="AE67" s="203"/>
      <c r="AF67" s="203"/>
    </row>
    <row r="68" spans="1:32" ht="12.75" customHeight="1" x14ac:dyDescent="0.2">
      <c r="A68" s="205"/>
      <c r="B68" s="205"/>
      <c r="C68" s="187"/>
      <c r="D68" s="188"/>
      <c r="E68" s="96"/>
      <c r="F68" s="96"/>
      <c r="G68" s="96"/>
      <c r="H68" s="96"/>
      <c r="I68" s="96"/>
      <c r="J68" s="96"/>
      <c r="K68" s="96"/>
      <c r="L68" s="96"/>
      <c r="M68" s="96"/>
      <c r="N68" s="96"/>
      <c r="O68" s="96"/>
      <c r="P68" s="96"/>
      <c r="Q68" s="96"/>
      <c r="R68" s="96"/>
      <c r="S68" s="96"/>
      <c r="T68" s="96"/>
      <c r="U68" s="96"/>
      <c r="V68" s="96"/>
      <c r="W68" s="96"/>
      <c r="X68" s="96"/>
      <c r="Y68" s="96"/>
      <c r="Z68" s="96"/>
      <c r="AA68" s="96"/>
      <c r="AB68" s="96"/>
      <c r="AC68" s="96"/>
      <c r="AD68" s="96"/>
      <c r="AE68" s="96"/>
      <c r="AF68" s="96"/>
    </row>
    <row r="69" spans="1:32" ht="12.75" customHeight="1" x14ac:dyDescent="0.2">
      <c r="A69" s="392" t="s">
        <v>375</v>
      </c>
      <c r="B69" s="312"/>
      <c r="C69" s="175">
        <f>C64+C66</f>
        <v>7.0000000000000001E-3</v>
      </c>
      <c r="D69" s="184"/>
      <c r="E69" s="96"/>
      <c r="F69" s="96"/>
      <c r="G69" s="96"/>
      <c r="H69" s="96"/>
      <c r="I69" s="96"/>
      <c r="J69" s="96"/>
      <c r="K69" s="96"/>
      <c r="L69" s="96"/>
      <c r="M69" s="96"/>
      <c r="N69" s="96"/>
      <c r="O69" s="96"/>
      <c r="P69" s="96"/>
      <c r="Q69" s="96"/>
      <c r="R69" s="96"/>
      <c r="S69" s="96"/>
      <c r="T69" s="96"/>
      <c r="U69" s="96"/>
      <c r="V69" s="96"/>
      <c r="W69" s="96"/>
      <c r="X69" s="96"/>
      <c r="Y69" s="96"/>
      <c r="Z69" s="96"/>
      <c r="AA69" s="96"/>
      <c r="AB69" s="96"/>
      <c r="AC69" s="96"/>
      <c r="AD69" s="96"/>
      <c r="AE69" s="96"/>
      <c r="AF69" s="96"/>
    </row>
    <row r="70" spans="1:32" ht="12.75" customHeight="1" x14ac:dyDescent="0.2">
      <c r="A70" s="205"/>
      <c r="B70" s="205"/>
      <c r="C70" s="187"/>
      <c r="D70" s="188"/>
      <c r="E70" s="96"/>
      <c r="F70" s="96"/>
      <c r="G70" s="96"/>
      <c r="H70" s="96"/>
      <c r="I70" s="96"/>
      <c r="J70" s="96"/>
      <c r="K70" s="96"/>
      <c r="L70" s="96"/>
      <c r="M70" s="96"/>
      <c r="N70" s="96"/>
      <c r="O70" s="96"/>
      <c r="P70" s="96"/>
      <c r="Q70" s="96"/>
      <c r="R70" s="96"/>
      <c r="S70" s="96"/>
      <c r="T70" s="96"/>
      <c r="U70" s="96"/>
      <c r="V70" s="96"/>
      <c r="W70" s="96"/>
      <c r="X70" s="96"/>
      <c r="Y70" s="96"/>
      <c r="Z70" s="96"/>
      <c r="AA70" s="96"/>
      <c r="AB70" s="96"/>
      <c r="AC70" s="96"/>
      <c r="AD70" s="96"/>
      <c r="AE70" s="96"/>
      <c r="AF70" s="96"/>
    </row>
    <row r="71" spans="1:32" ht="12.75" customHeight="1" x14ac:dyDescent="0.2">
      <c r="A71" s="205"/>
      <c r="B71" s="205"/>
      <c r="C71" s="187"/>
      <c r="D71" s="188"/>
      <c r="E71" s="96"/>
      <c r="F71" s="96"/>
      <c r="G71" s="96"/>
      <c r="H71" s="96"/>
      <c r="I71" s="96"/>
      <c r="J71" s="96"/>
      <c r="K71" s="96"/>
      <c r="L71" s="96"/>
      <c r="M71" s="96"/>
      <c r="N71" s="96"/>
      <c r="O71" s="96"/>
      <c r="P71" s="96"/>
      <c r="Q71" s="96"/>
      <c r="R71" s="96"/>
      <c r="S71" s="96"/>
      <c r="T71" s="96"/>
      <c r="U71" s="96"/>
      <c r="V71" s="96"/>
      <c r="W71" s="96"/>
      <c r="X71" s="96"/>
      <c r="Y71" s="96"/>
      <c r="Z71" s="96"/>
      <c r="AA71" s="96"/>
      <c r="AB71" s="96"/>
      <c r="AC71" s="96"/>
      <c r="AD71" s="96"/>
      <c r="AE71" s="96"/>
      <c r="AF71" s="96"/>
    </row>
    <row r="72" spans="1:32" ht="12.75" customHeight="1" x14ac:dyDescent="0.2">
      <c r="A72" s="393" t="s">
        <v>0</v>
      </c>
      <c r="B72" s="311"/>
      <c r="C72" s="311"/>
      <c r="D72" s="312"/>
      <c r="E72" s="96"/>
      <c r="F72" s="96"/>
      <c r="G72" s="96"/>
      <c r="H72" s="96"/>
      <c r="I72" s="96"/>
      <c r="J72" s="96"/>
      <c r="K72" s="96"/>
      <c r="L72" s="96"/>
      <c r="M72" s="96"/>
      <c r="N72" s="96"/>
      <c r="O72" s="96"/>
      <c r="P72" s="96"/>
      <c r="Q72" s="96"/>
      <c r="R72" s="96"/>
      <c r="S72" s="96"/>
      <c r="T72" s="96"/>
      <c r="U72" s="96"/>
      <c r="V72" s="96"/>
      <c r="W72" s="96"/>
      <c r="X72" s="96"/>
      <c r="Y72" s="96"/>
      <c r="Z72" s="96"/>
      <c r="AA72" s="96"/>
      <c r="AB72" s="96"/>
      <c r="AC72" s="96"/>
      <c r="AD72" s="96"/>
      <c r="AE72" s="96"/>
      <c r="AF72" s="96"/>
    </row>
    <row r="73" spans="1:32" ht="12.75" customHeight="1" x14ac:dyDescent="0.2">
      <c r="A73" s="394"/>
      <c r="B73" s="311"/>
      <c r="C73" s="311"/>
      <c r="D73" s="312"/>
      <c r="E73" s="96"/>
      <c r="F73" s="96"/>
      <c r="G73" s="96"/>
      <c r="H73" s="96"/>
      <c r="I73" s="96"/>
      <c r="J73" s="96"/>
      <c r="K73" s="96"/>
      <c r="L73" s="96"/>
      <c r="M73" s="96"/>
      <c r="N73" s="96"/>
      <c r="O73" s="96"/>
      <c r="P73" s="96"/>
      <c r="Q73" s="96"/>
      <c r="R73" s="96"/>
      <c r="S73" s="96"/>
      <c r="T73" s="96"/>
      <c r="U73" s="96"/>
      <c r="V73" s="96"/>
      <c r="W73" s="96"/>
      <c r="X73" s="96"/>
      <c r="Y73" s="96"/>
      <c r="Z73" s="96"/>
      <c r="AA73" s="96"/>
      <c r="AB73" s="96"/>
      <c r="AC73" s="96"/>
      <c r="AD73" s="96"/>
      <c r="AE73" s="96"/>
      <c r="AF73" s="96"/>
    </row>
    <row r="74" spans="1:32" ht="12.75" customHeight="1" x14ac:dyDescent="0.2">
      <c r="A74" s="395" t="s">
        <v>376</v>
      </c>
      <c r="B74" s="269"/>
      <c r="C74" s="270"/>
      <c r="D74" s="170" t="s">
        <v>59</v>
      </c>
      <c r="E74" s="96"/>
      <c r="F74" s="96"/>
      <c r="G74" s="96"/>
      <c r="H74" s="96"/>
      <c r="I74" s="96"/>
      <c r="J74" s="96"/>
      <c r="K74" s="96"/>
      <c r="L74" s="96"/>
      <c r="M74" s="96"/>
      <c r="N74" s="96"/>
      <c r="O74" s="96"/>
      <c r="P74" s="96"/>
      <c r="Q74" s="96"/>
      <c r="R74" s="96"/>
      <c r="S74" s="96"/>
      <c r="T74" s="96"/>
      <c r="U74" s="96"/>
      <c r="V74" s="96"/>
      <c r="W74" s="96"/>
      <c r="X74" s="96"/>
      <c r="Y74" s="96"/>
      <c r="Z74" s="96"/>
      <c r="AA74" s="96"/>
      <c r="AB74" s="96"/>
      <c r="AC74" s="96"/>
      <c r="AD74" s="96"/>
      <c r="AE74" s="96"/>
      <c r="AF74" s="96"/>
    </row>
    <row r="75" spans="1:32" ht="12.75" customHeight="1" x14ac:dyDescent="0.2">
      <c r="A75" s="83" t="s">
        <v>121</v>
      </c>
      <c r="B75" s="317" t="s">
        <v>377</v>
      </c>
      <c r="C75" s="270"/>
      <c r="D75" s="206">
        <f>C40</f>
        <v>0.57230000000000003</v>
      </c>
      <c r="E75" s="207"/>
      <c r="F75" s="96"/>
      <c r="G75" s="96"/>
      <c r="H75" s="96"/>
      <c r="I75" s="96"/>
      <c r="J75" s="96"/>
      <c r="K75" s="96"/>
      <c r="L75" s="96"/>
      <c r="M75" s="96"/>
      <c r="N75" s="96"/>
      <c r="O75" s="96"/>
      <c r="P75" s="96"/>
      <c r="Q75" s="96"/>
      <c r="R75" s="96"/>
      <c r="S75" s="96"/>
      <c r="T75" s="96"/>
      <c r="U75" s="96"/>
      <c r="V75" s="96"/>
      <c r="W75" s="96"/>
      <c r="X75" s="96"/>
      <c r="Y75" s="96"/>
      <c r="Z75" s="96"/>
      <c r="AA75" s="96"/>
      <c r="AB75" s="96"/>
      <c r="AC75" s="96"/>
      <c r="AD75" s="96"/>
      <c r="AE75" s="96"/>
      <c r="AF75" s="96"/>
    </row>
    <row r="76" spans="1:32" ht="12.75" customHeight="1" x14ac:dyDescent="0.2">
      <c r="A76" s="83" t="s">
        <v>123</v>
      </c>
      <c r="B76" s="317" t="s">
        <v>378</v>
      </c>
      <c r="C76" s="270"/>
      <c r="D76" s="206">
        <f>C52</f>
        <v>7.1468000000000004E-2</v>
      </c>
      <c r="E76" s="207"/>
      <c r="F76" s="96"/>
      <c r="G76" s="96"/>
      <c r="H76" s="96"/>
      <c r="I76" s="96"/>
      <c r="J76" s="96"/>
      <c r="K76" s="96"/>
      <c r="L76" s="96"/>
      <c r="M76" s="96"/>
      <c r="N76" s="96"/>
      <c r="O76" s="96"/>
      <c r="P76" s="96"/>
      <c r="Q76" s="96"/>
      <c r="R76" s="96"/>
      <c r="S76" s="96"/>
      <c r="T76" s="96"/>
      <c r="U76" s="96"/>
      <c r="V76" s="96"/>
      <c r="W76" s="96"/>
      <c r="X76" s="96"/>
      <c r="Y76" s="96"/>
      <c r="Z76" s="96"/>
      <c r="AA76" s="96"/>
      <c r="AB76" s="96"/>
      <c r="AC76" s="96"/>
      <c r="AD76" s="96"/>
      <c r="AE76" s="96"/>
      <c r="AF76" s="96"/>
    </row>
    <row r="77" spans="1:32" ht="12.75" customHeight="1" x14ac:dyDescent="0.2">
      <c r="A77" s="83" t="s">
        <v>379</v>
      </c>
      <c r="B77" s="317" t="s">
        <v>380</v>
      </c>
      <c r="C77" s="270"/>
      <c r="D77" s="206">
        <f>C69</f>
        <v>7.0000000000000001E-3</v>
      </c>
      <c r="E77" s="207"/>
      <c r="F77" s="96"/>
      <c r="G77" s="96"/>
      <c r="H77" s="96"/>
      <c r="I77" s="96"/>
      <c r="J77" s="96"/>
      <c r="K77" s="96"/>
      <c r="L77" s="96"/>
      <c r="M77" s="96"/>
      <c r="N77" s="96"/>
      <c r="O77" s="96"/>
      <c r="P77" s="96"/>
      <c r="Q77" s="96"/>
      <c r="R77" s="96"/>
      <c r="S77" s="96"/>
      <c r="T77" s="96"/>
      <c r="U77" s="96"/>
      <c r="V77" s="96"/>
      <c r="W77" s="96"/>
      <c r="X77" s="96"/>
      <c r="Y77" s="96"/>
      <c r="Z77" s="96"/>
      <c r="AA77" s="96"/>
      <c r="AB77" s="96"/>
      <c r="AC77" s="96"/>
      <c r="AD77" s="96"/>
      <c r="AE77" s="96"/>
      <c r="AF77" s="96"/>
    </row>
    <row r="78" spans="1:32" ht="12.75" customHeight="1" x14ac:dyDescent="0.2">
      <c r="A78" s="208" t="s">
        <v>381</v>
      </c>
      <c r="B78" s="313" t="s">
        <v>53</v>
      </c>
      <c r="C78" s="314"/>
      <c r="D78" s="209"/>
      <c r="E78" s="207"/>
      <c r="F78" s="96"/>
      <c r="G78" s="96"/>
      <c r="H78" s="96"/>
      <c r="I78" s="96"/>
      <c r="J78" s="210">
        <v>1</v>
      </c>
      <c r="K78" s="174">
        <v>0.21440000000000001</v>
      </c>
      <c r="L78" s="210">
        <f>J78-K78</f>
        <v>0.78559999999999997</v>
      </c>
      <c r="M78" s="96"/>
      <c r="N78" s="96"/>
      <c r="O78" s="96"/>
      <c r="P78" s="96"/>
      <c r="Q78" s="96"/>
      <c r="R78" s="96"/>
      <c r="S78" s="96"/>
      <c r="T78" s="96"/>
      <c r="U78" s="96"/>
      <c r="V78" s="96"/>
      <c r="W78" s="96"/>
      <c r="X78" s="96"/>
      <c r="Y78" s="96"/>
      <c r="Z78" s="96"/>
      <c r="AA78" s="96"/>
      <c r="AB78" s="96"/>
      <c r="AC78" s="96"/>
      <c r="AD78" s="96"/>
      <c r="AE78" s="96"/>
      <c r="AF78" s="96"/>
    </row>
    <row r="79" spans="1:32" ht="12.75" customHeight="1" x14ac:dyDescent="0.2">
      <c r="A79" s="390" t="s">
        <v>382</v>
      </c>
      <c r="B79" s="369"/>
      <c r="C79" s="370"/>
      <c r="D79" s="211">
        <f>SUM(D75:D77)</f>
        <v>0.65076800000000001</v>
      </c>
      <c r="E79" s="96"/>
      <c r="F79" s="96"/>
      <c r="G79" s="96"/>
      <c r="H79" s="207" t="e">
        <f>D79-#REF!</f>
        <v>#REF!</v>
      </c>
      <c r="I79" s="96">
        <v>225.53</v>
      </c>
      <c r="J79" s="96" t="e">
        <f>I79/#REF!*100</f>
        <v>#REF!</v>
      </c>
      <c r="K79" s="96"/>
      <c r="L79" s="96"/>
      <c r="M79" s="96"/>
      <c r="N79" s="96"/>
      <c r="O79" s="96"/>
      <c r="P79" s="96"/>
      <c r="Q79" s="96"/>
      <c r="R79" s="96"/>
      <c r="S79" s="96"/>
      <c r="T79" s="96"/>
      <c r="U79" s="96"/>
      <c r="V79" s="96"/>
      <c r="W79" s="96"/>
      <c r="X79" s="96"/>
      <c r="Y79" s="96"/>
      <c r="Z79" s="96"/>
      <c r="AA79" s="96"/>
      <c r="AB79" s="96"/>
      <c r="AC79" s="96"/>
      <c r="AD79" s="96"/>
      <c r="AE79" s="96"/>
      <c r="AF79" s="96"/>
    </row>
    <row r="80" spans="1:32" ht="12.75" customHeight="1" x14ac:dyDescent="0.2">
      <c r="A80" s="96"/>
      <c r="B80" s="96"/>
      <c r="C80" s="96"/>
      <c r="D80" s="96"/>
      <c r="E80" s="96"/>
      <c r="F80" s="96"/>
      <c r="G80" s="96"/>
      <c r="H80" s="96"/>
      <c r="I80" s="96"/>
      <c r="J80" s="210" t="e">
        <f>J78-J79</f>
        <v>#REF!</v>
      </c>
      <c r="K80" s="96"/>
      <c r="L80" s="96"/>
      <c r="M80" s="96"/>
      <c r="N80" s="96"/>
      <c r="O80" s="96"/>
      <c r="P80" s="96"/>
      <c r="Q80" s="96"/>
      <c r="R80" s="96"/>
      <c r="S80" s="96"/>
      <c r="T80" s="96"/>
      <c r="U80" s="96"/>
      <c r="V80" s="96"/>
      <c r="W80" s="96"/>
      <c r="X80" s="96"/>
      <c r="Y80" s="96"/>
      <c r="Z80" s="96"/>
      <c r="AA80" s="96"/>
      <c r="AB80" s="96"/>
      <c r="AC80" s="96"/>
      <c r="AD80" s="96"/>
      <c r="AE80" s="96"/>
      <c r="AF80" s="96"/>
    </row>
    <row r="81" spans="1:32" ht="12.75" customHeight="1" x14ac:dyDescent="0.2">
      <c r="A81" s="96"/>
      <c r="B81" s="96"/>
      <c r="C81" s="96"/>
      <c r="D81" s="96"/>
      <c r="E81" s="96"/>
      <c r="F81" s="96"/>
      <c r="G81" s="96"/>
      <c r="H81" s="96"/>
      <c r="I81" s="96"/>
      <c r="J81" s="96"/>
      <c r="K81" s="96"/>
      <c r="L81" s="96"/>
      <c r="M81" s="96"/>
      <c r="N81" s="96"/>
      <c r="O81" s="96"/>
      <c r="P81" s="96"/>
      <c r="Q81" s="96"/>
      <c r="R81" s="96"/>
      <c r="S81" s="96"/>
      <c r="T81" s="96"/>
      <c r="U81" s="96"/>
      <c r="V81" s="96"/>
      <c r="W81" s="96"/>
      <c r="X81" s="96"/>
      <c r="Y81" s="96"/>
      <c r="Z81" s="96"/>
      <c r="AA81" s="96"/>
      <c r="AB81" s="96"/>
      <c r="AC81" s="96"/>
      <c r="AD81" s="96"/>
      <c r="AE81" s="96"/>
      <c r="AF81" s="96"/>
    </row>
    <row r="82" spans="1:32" ht="12.75" customHeight="1" x14ac:dyDescent="0.2">
      <c r="A82" s="96"/>
      <c r="B82" s="96"/>
      <c r="C82" s="96"/>
      <c r="D82" s="96"/>
      <c r="E82" s="96"/>
      <c r="F82" s="96"/>
      <c r="G82" s="96"/>
      <c r="H82" s="96"/>
      <c r="I82" s="96"/>
      <c r="J82" s="96"/>
      <c r="K82" s="96"/>
      <c r="L82" s="96"/>
      <c r="M82" s="96"/>
      <c r="N82" s="96"/>
      <c r="O82" s="96"/>
      <c r="P82" s="96"/>
      <c r="Q82" s="96"/>
      <c r="R82" s="96"/>
      <c r="S82" s="96"/>
      <c r="T82" s="96"/>
      <c r="U82" s="96"/>
      <c r="V82" s="96"/>
      <c r="W82" s="96"/>
      <c r="X82" s="96"/>
      <c r="Y82" s="96"/>
      <c r="Z82" s="96"/>
      <c r="AA82" s="96"/>
      <c r="AB82" s="96"/>
      <c r="AC82" s="96"/>
      <c r="AD82" s="96"/>
      <c r="AE82" s="96"/>
      <c r="AF82" s="96"/>
    </row>
    <row r="83" spans="1:32" ht="12.75" customHeight="1" x14ac:dyDescent="0.2">
      <c r="A83" s="96"/>
      <c r="B83" s="96"/>
      <c r="C83" s="96"/>
      <c r="D83" s="169"/>
      <c r="E83" s="96"/>
      <c r="F83" s="96"/>
      <c r="G83" s="96"/>
      <c r="H83" s="96"/>
      <c r="I83" s="96"/>
      <c r="J83" s="96"/>
      <c r="K83" s="96"/>
      <c r="L83" s="96"/>
      <c r="M83" s="96"/>
      <c r="N83" s="96"/>
      <c r="O83" s="96"/>
      <c r="P83" s="96"/>
      <c r="Q83" s="96"/>
      <c r="R83" s="96"/>
      <c r="S83" s="96"/>
      <c r="T83" s="96"/>
      <c r="U83" s="96"/>
      <c r="V83" s="96"/>
      <c r="W83" s="96"/>
      <c r="X83" s="96"/>
      <c r="Y83" s="96"/>
      <c r="Z83" s="96"/>
      <c r="AA83" s="96"/>
      <c r="AB83" s="96"/>
      <c r="AC83" s="96"/>
      <c r="AD83" s="96"/>
      <c r="AE83" s="96"/>
      <c r="AF83" s="96"/>
    </row>
    <row r="84" spans="1:32" ht="12.75" customHeight="1" x14ac:dyDescent="0.2">
      <c r="A84" s="96"/>
      <c r="B84" s="96"/>
      <c r="C84" s="96"/>
      <c r="D84" s="96"/>
      <c r="E84" s="96"/>
      <c r="F84" s="96"/>
      <c r="G84" s="96"/>
      <c r="H84" s="96"/>
      <c r="I84" s="96"/>
      <c r="J84" s="96"/>
      <c r="K84" s="96"/>
      <c r="L84" s="96"/>
      <c r="M84" s="96"/>
      <c r="N84" s="96"/>
      <c r="O84" s="96"/>
      <c r="P84" s="96"/>
      <c r="Q84" s="96"/>
      <c r="R84" s="96"/>
      <c r="S84" s="96"/>
      <c r="T84" s="96"/>
      <c r="U84" s="96"/>
      <c r="V84" s="96"/>
      <c r="W84" s="96"/>
      <c r="X84" s="96"/>
      <c r="Y84" s="96"/>
      <c r="Z84" s="96"/>
      <c r="AA84" s="96"/>
      <c r="AB84" s="96"/>
      <c r="AC84" s="96"/>
      <c r="AD84" s="96"/>
      <c r="AE84" s="96"/>
      <c r="AF84" s="96"/>
    </row>
    <row r="85" spans="1:32" ht="12.75" customHeight="1" x14ac:dyDescent="0.2">
      <c r="A85" s="96"/>
      <c r="B85" s="96"/>
      <c r="C85" s="96"/>
      <c r="D85" s="96"/>
      <c r="E85" s="96"/>
      <c r="F85" s="96"/>
      <c r="G85" s="96"/>
      <c r="H85" s="96"/>
      <c r="I85" s="96"/>
      <c r="J85" s="96"/>
      <c r="K85" s="96"/>
      <c r="L85" s="96"/>
      <c r="M85" s="96"/>
      <c r="N85" s="96"/>
      <c r="O85" s="96"/>
      <c r="P85" s="96"/>
      <c r="Q85" s="96"/>
      <c r="R85" s="96"/>
      <c r="S85" s="96"/>
      <c r="T85" s="96"/>
      <c r="U85" s="96"/>
      <c r="V85" s="96"/>
      <c r="W85" s="96"/>
      <c r="X85" s="96"/>
      <c r="Y85" s="96"/>
      <c r="Z85" s="96"/>
      <c r="AA85" s="96"/>
      <c r="AB85" s="96"/>
      <c r="AC85" s="96"/>
      <c r="AD85" s="96"/>
      <c r="AE85" s="96"/>
      <c r="AF85" s="96"/>
    </row>
    <row r="86" spans="1:32" ht="12.75" customHeight="1" x14ac:dyDescent="0.2">
      <c r="A86" s="96"/>
      <c r="B86" s="96"/>
      <c r="C86" s="96"/>
      <c r="D86" s="96"/>
      <c r="E86" s="96"/>
      <c r="F86" s="96"/>
      <c r="G86" s="96"/>
      <c r="H86" s="96"/>
      <c r="I86" s="96"/>
      <c r="J86" s="96"/>
      <c r="K86" s="96"/>
      <c r="L86" s="96"/>
      <c r="M86" s="96"/>
      <c r="N86" s="96"/>
      <c r="O86" s="96"/>
      <c r="P86" s="96"/>
      <c r="Q86" s="96"/>
      <c r="R86" s="96"/>
      <c r="S86" s="96"/>
      <c r="T86" s="96"/>
      <c r="U86" s="96"/>
      <c r="V86" s="96"/>
      <c r="W86" s="96"/>
      <c r="X86" s="96"/>
      <c r="Y86" s="96"/>
      <c r="Z86" s="96"/>
      <c r="AA86" s="96"/>
      <c r="AB86" s="96"/>
      <c r="AC86" s="96"/>
      <c r="AD86" s="96"/>
      <c r="AE86" s="96"/>
      <c r="AF86" s="96"/>
    </row>
    <row r="87" spans="1:32" ht="12.75" customHeight="1" x14ac:dyDescent="0.2">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96"/>
      <c r="AF87" s="96"/>
    </row>
    <row r="88" spans="1:32" ht="12.75" customHeight="1" x14ac:dyDescent="0.2">
      <c r="A88" s="96"/>
      <c r="B88" s="96"/>
      <c r="C88" s="96"/>
      <c r="D88" s="96"/>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row>
    <row r="89" spans="1:32" ht="12.75" customHeight="1" x14ac:dyDescent="0.2">
      <c r="A89" s="96"/>
      <c r="B89" s="96"/>
      <c r="C89" s="96"/>
      <c r="D89" s="96"/>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row>
    <row r="90" spans="1:32" ht="12.75" customHeight="1" x14ac:dyDescent="0.2">
      <c r="A90" s="96"/>
      <c r="B90" s="96"/>
      <c r="C90" s="96"/>
      <c r="D90" s="96"/>
      <c r="E90" s="96"/>
      <c r="F90" s="96"/>
      <c r="G90" s="96"/>
      <c r="H90" s="96"/>
      <c r="I90" s="96"/>
      <c r="J90" s="96"/>
      <c r="K90" s="96"/>
      <c r="L90" s="96"/>
      <c r="M90" s="96"/>
      <c r="N90" s="96"/>
      <c r="O90" s="96"/>
      <c r="P90" s="96"/>
      <c r="Q90" s="96"/>
      <c r="R90" s="96"/>
      <c r="S90" s="96"/>
      <c r="T90" s="96"/>
      <c r="U90" s="96"/>
      <c r="V90" s="96"/>
      <c r="W90" s="96"/>
      <c r="X90" s="96"/>
      <c r="Y90" s="96"/>
      <c r="Z90" s="96"/>
      <c r="AA90" s="96"/>
      <c r="AB90" s="96"/>
      <c r="AC90" s="96"/>
      <c r="AD90" s="96"/>
      <c r="AE90" s="96"/>
      <c r="AF90" s="96"/>
    </row>
    <row r="91" spans="1:32" ht="12.75" customHeight="1" x14ac:dyDescent="0.2">
      <c r="A91" s="96"/>
      <c r="B91" s="96"/>
      <c r="C91" s="96"/>
      <c r="D91" s="96"/>
      <c r="E91" s="96"/>
      <c r="F91" s="96"/>
      <c r="G91" s="96"/>
      <c r="H91" s="96"/>
      <c r="I91" s="96"/>
      <c r="J91" s="96"/>
      <c r="K91" s="96"/>
      <c r="L91" s="96"/>
      <c r="M91" s="96"/>
      <c r="N91" s="96"/>
      <c r="O91" s="96"/>
      <c r="P91" s="96"/>
      <c r="Q91" s="96"/>
      <c r="R91" s="96"/>
      <c r="S91" s="96"/>
      <c r="T91" s="96"/>
      <c r="U91" s="96"/>
      <c r="V91" s="96"/>
      <c r="W91" s="96"/>
      <c r="X91" s="96"/>
      <c r="Y91" s="96"/>
      <c r="Z91" s="96"/>
      <c r="AA91" s="96"/>
      <c r="AB91" s="96"/>
      <c r="AC91" s="96"/>
      <c r="AD91" s="96"/>
      <c r="AE91" s="96"/>
      <c r="AF91" s="96"/>
    </row>
    <row r="92" spans="1:32" ht="12.75" customHeight="1" x14ac:dyDescent="0.2">
      <c r="A92" s="96"/>
      <c r="B92" s="96"/>
      <c r="C92" s="96"/>
      <c r="D92" s="96"/>
      <c r="E92" s="96"/>
      <c r="F92" s="96"/>
      <c r="G92" s="96"/>
      <c r="H92" s="96"/>
      <c r="I92" s="96"/>
      <c r="J92" s="96"/>
      <c r="K92" s="96"/>
      <c r="L92" s="96"/>
      <c r="M92" s="96"/>
      <c r="N92" s="96"/>
      <c r="O92" s="96"/>
      <c r="P92" s="96"/>
      <c r="Q92" s="96"/>
      <c r="R92" s="96"/>
      <c r="S92" s="96"/>
      <c r="T92" s="96"/>
      <c r="U92" s="96"/>
      <c r="V92" s="96"/>
      <c r="W92" s="96"/>
      <c r="X92" s="96"/>
      <c r="Y92" s="96"/>
      <c r="Z92" s="96"/>
      <c r="AA92" s="96"/>
      <c r="AB92" s="96"/>
      <c r="AC92" s="96"/>
      <c r="AD92" s="96"/>
      <c r="AE92" s="96"/>
      <c r="AF92" s="96"/>
    </row>
    <row r="93" spans="1:32" ht="12.75" customHeight="1" x14ac:dyDescent="0.2">
      <c r="A93" s="96"/>
      <c r="B93" s="96"/>
      <c r="C93" s="96"/>
      <c r="D93" s="96"/>
      <c r="E93" s="96"/>
      <c r="F93" s="96"/>
      <c r="G93" s="96"/>
      <c r="H93" s="96"/>
      <c r="I93" s="96"/>
      <c r="J93" s="96"/>
      <c r="K93" s="96"/>
      <c r="L93" s="96"/>
      <c r="M93" s="96"/>
      <c r="N93" s="96"/>
      <c r="O93" s="96"/>
      <c r="P93" s="96"/>
      <c r="Q93" s="96"/>
      <c r="R93" s="96"/>
      <c r="S93" s="96"/>
      <c r="T93" s="96"/>
      <c r="U93" s="96"/>
      <c r="V93" s="96"/>
      <c r="W93" s="96"/>
      <c r="X93" s="96"/>
      <c r="Y93" s="96"/>
      <c r="Z93" s="96"/>
      <c r="AA93" s="96"/>
      <c r="AB93" s="96"/>
      <c r="AC93" s="96"/>
      <c r="AD93" s="96"/>
      <c r="AE93" s="96"/>
      <c r="AF93" s="96"/>
    </row>
    <row r="94" spans="1:32" ht="12.75" customHeight="1" x14ac:dyDescent="0.2">
      <c r="A94" s="96"/>
      <c r="B94" s="96"/>
      <c r="C94" s="96"/>
      <c r="D94" s="96"/>
      <c r="E94" s="96"/>
      <c r="F94" s="96"/>
      <c r="G94" s="96"/>
      <c r="H94" s="96"/>
      <c r="I94" s="96"/>
      <c r="J94" s="96"/>
      <c r="K94" s="96"/>
      <c r="L94" s="96"/>
      <c r="M94" s="96"/>
      <c r="N94" s="96"/>
      <c r="O94" s="96"/>
      <c r="P94" s="96"/>
      <c r="Q94" s="96"/>
      <c r="R94" s="96"/>
      <c r="S94" s="96"/>
      <c r="T94" s="96"/>
      <c r="U94" s="96"/>
      <c r="V94" s="96"/>
      <c r="W94" s="96"/>
      <c r="X94" s="96"/>
      <c r="Y94" s="96"/>
      <c r="Z94" s="96"/>
      <c r="AA94" s="96"/>
      <c r="AB94" s="96"/>
      <c r="AC94" s="96"/>
      <c r="AD94" s="96"/>
      <c r="AE94" s="96"/>
      <c r="AF94" s="96"/>
    </row>
    <row r="95" spans="1:32" ht="12.75" customHeight="1" x14ac:dyDescent="0.2">
      <c r="A95" s="96"/>
      <c r="B95" s="96"/>
      <c r="C95" s="96"/>
      <c r="D95" s="96"/>
      <c r="E95" s="96"/>
      <c r="F95" s="96"/>
      <c r="G95" s="96"/>
      <c r="H95" s="96"/>
      <c r="I95" s="96"/>
      <c r="J95" s="96"/>
      <c r="K95" s="96"/>
      <c r="L95" s="96"/>
      <c r="M95" s="96"/>
      <c r="N95" s="96"/>
      <c r="O95" s="96"/>
      <c r="P95" s="96"/>
      <c r="Q95" s="96"/>
      <c r="R95" s="96"/>
      <c r="S95" s="96"/>
      <c r="T95" s="96"/>
      <c r="U95" s="96"/>
      <c r="V95" s="96"/>
      <c r="W95" s="96"/>
      <c r="X95" s="96"/>
      <c r="Y95" s="96"/>
      <c r="Z95" s="96"/>
      <c r="AA95" s="96"/>
      <c r="AB95" s="96"/>
      <c r="AC95" s="96"/>
      <c r="AD95" s="96"/>
      <c r="AE95" s="96"/>
      <c r="AF95" s="96"/>
    </row>
    <row r="96" spans="1:32" ht="12.75" customHeight="1" x14ac:dyDescent="0.2">
      <c r="A96" s="96"/>
      <c r="B96" s="96"/>
      <c r="C96" s="96"/>
      <c r="D96" s="96"/>
      <c r="E96" s="96"/>
      <c r="F96" s="96"/>
      <c r="G96" s="96"/>
      <c r="H96" s="96"/>
      <c r="I96" s="96"/>
      <c r="J96" s="96"/>
      <c r="K96" s="96"/>
      <c r="L96" s="96"/>
      <c r="M96" s="96"/>
      <c r="N96" s="96"/>
      <c r="O96" s="96"/>
      <c r="P96" s="96"/>
      <c r="Q96" s="96"/>
      <c r="R96" s="96"/>
      <c r="S96" s="96"/>
      <c r="T96" s="96"/>
      <c r="U96" s="96"/>
      <c r="V96" s="96"/>
      <c r="W96" s="96"/>
      <c r="X96" s="96"/>
      <c r="Y96" s="96"/>
      <c r="Z96" s="96"/>
      <c r="AA96" s="96"/>
      <c r="AB96" s="96"/>
      <c r="AC96" s="96"/>
      <c r="AD96" s="96"/>
      <c r="AE96" s="96"/>
      <c r="AF96" s="96"/>
    </row>
    <row r="97" spans="1:32" ht="12.75" customHeight="1" x14ac:dyDescent="0.2">
      <c r="A97" s="96"/>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c r="AB97" s="96"/>
      <c r="AC97" s="96"/>
      <c r="AD97" s="96"/>
      <c r="AE97" s="96"/>
      <c r="AF97" s="96"/>
    </row>
    <row r="98" spans="1:32" ht="12.75" customHeight="1" x14ac:dyDescent="0.2">
      <c r="A98" s="96"/>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c r="AB98" s="96"/>
      <c r="AC98" s="96"/>
      <c r="AD98" s="96"/>
      <c r="AE98" s="96"/>
      <c r="AF98" s="96"/>
    </row>
    <row r="99" spans="1:32" ht="12.75" customHeight="1" x14ac:dyDescent="0.2">
      <c r="A99" s="96"/>
      <c r="B99" s="96"/>
      <c r="C99" s="96"/>
      <c r="D99" s="96"/>
      <c r="E99" s="96"/>
      <c r="F99" s="96"/>
      <c r="G99" s="96"/>
      <c r="H99" s="96"/>
      <c r="I99" s="96"/>
      <c r="J99" s="96"/>
      <c r="K99" s="96"/>
      <c r="L99" s="96"/>
      <c r="M99" s="96"/>
      <c r="N99" s="96"/>
      <c r="O99" s="96"/>
      <c r="P99" s="96"/>
      <c r="Q99" s="96"/>
      <c r="R99" s="96"/>
      <c r="S99" s="96"/>
      <c r="T99" s="96"/>
      <c r="U99" s="96"/>
      <c r="V99" s="96"/>
      <c r="W99" s="96"/>
      <c r="X99" s="96"/>
      <c r="Y99" s="96"/>
      <c r="Z99" s="96"/>
      <c r="AA99" s="96"/>
      <c r="AB99" s="96"/>
      <c r="AC99" s="96"/>
      <c r="AD99" s="96"/>
      <c r="AE99" s="96"/>
      <c r="AF99" s="96"/>
    </row>
    <row r="100" spans="1:32" ht="12.75" customHeight="1" x14ac:dyDescent="0.2">
      <c r="A100" s="96"/>
      <c r="B100" s="96"/>
      <c r="C100" s="96"/>
      <c r="D100" s="96"/>
      <c r="E100" s="96"/>
      <c r="F100" s="96"/>
      <c r="G100" s="96"/>
      <c r="H100" s="96"/>
      <c r="I100" s="96"/>
      <c r="J100" s="96"/>
      <c r="K100" s="96"/>
      <c r="L100" s="96"/>
      <c r="M100" s="96"/>
      <c r="N100" s="96"/>
      <c r="O100" s="96"/>
      <c r="P100" s="96"/>
      <c r="Q100" s="96"/>
      <c r="R100" s="96"/>
      <c r="S100" s="96"/>
      <c r="T100" s="96"/>
      <c r="U100" s="96"/>
      <c r="V100" s="96"/>
      <c r="W100" s="96"/>
      <c r="X100" s="96"/>
      <c r="Y100" s="96"/>
      <c r="Z100" s="96"/>
      <c r="AA100" s="96"/>
      <c r="AB100" s="96"/>
      <c r="AC100" s="96"/>
      <c r="AD100" s="96"/>
      <c r="AE100" s="96"/>
      <c r="AF100" s="96"/>
    </row>
    <row r="101" spans="1:32" ht="12.75" customHeight="1" x14ac:dyDescent="0.2">
      <c r="A101" s="96"/>
      <c r="B101" s="96"/>
      <c r="C101" s="96"/>
      <c r="D101" s="96"/>
      <c r="E101" s="96"/>
      <c r="F101" s="96"/>
      <c r="G101" s="96"/>
      <c r="H101" s="96"/>
      <c r="I101" s="96"/>
      <c r="J101" s="96"/>
      <c r="K101" s="96"/>
      <c r="L101" s="96"/>
      <c r="M101" s="96"/>
      <c r="N101" s="96"/>
      <c r="O101" s="96"/>
      <c r="P101" s="96"/>
      <c r="Q101" s="96"/>
      <c r="R101" s="96"/>
      <c r="S101" s="96"/>
      <c r="T101" s="96"/>
      <c r="U101" s="96"/>
      <c r="V101" s="96"/>
      <c r="W101" s="96"/>
      <c r="X101" s="96"/>
      <c r="Y101" s="96"/>
      <c r="Z101" s="96"/>
      <c r="AA101" s="96"/>
      <c r="AB101" s="96"/>
      <c r="AC101" s="96"/>
      <c r="AD101" s="96"/>
      <c r="AE101" s="96"/>
      <c r="AF101" s="96"/>
    </row>
    <row r="102" spans="1:32" ht="12.75" customHeight="1" x14ac:dyDescent="0.2">
      <c r="A102" s="96"/>
      <c r="B102" s="96"/>
      <c r="C102" s="96"/>
      <c r="D102" s="96"/>
      <c r="E102" s="96"/>
      <c r="F102" s="96"/>
      <c r="G102" s="96"/>
      <c r="H102" s="96"/>
      <c r="I102" s="96"/>
      <c r="J102" s="96"/>
      <c r="K102" s="96"/>
      <c r="L102" s="96"/>
      <c r="M102" s="96"/>
      <c r="N102" s="96"/>
      <c r="O102" s="96"/>
      <c r="P102" s="96"/>
      <c r="Q102" s="96"/>
      <c r="R102" s="96"/>
      <c r="S102" s="96"/>
      <c r="T102" s="96"/>
      <c r="U102" s="96"/>
      <c r="V102" s="96"/>
      <c r="W102" s="96"/>
      <c r="X102" s="96"/>
      <c r="Y102" s="96"/>
      <c r="Z102" s="96"/>
      <c r="AA102" s="96"/>
      <c r="AB102" s="96"/>
      <c r="AC102" s="96"/>
      <c r="AD102" s="96"/>
      <c r="AE102" s="96"/>
      <c r="AF102" s="96"/>
    </row>
    <row r="103" spans="1:32" ht="12.75" customHeight="1" x14ac:dyDescent="0.2">
      <c r="A103" s="96"/>
      <c r="B103" s="96"/>
      <c r="C103" s="96"/>
      <c r="D103" s="96"/>
      <c r="E103" s="96"/>
      <c r="F103" s="96"/>
      <c r="G103" s="96"/>
      <c r="H103" s="96"/>
      <c r="I103" s="96"/>
      <c r="J103" s="96"/>
      <c r="K103" s="96"/>
      <c r="L103" s="96"/>
      <c r="M103" s="96"/>
      <c r="N103" s="96"/>
      <c r="O103" s="96"/>
      <c r="P103" s="96"/>
      <c r="Q103" s="96"/>
      <c r="R103" s="96"/>
      <c r="S103" s="96"/>
      <c r="T103" s="96"/>
      <c r="U103" s="96"/>
      <c r="V103" s="96"/>
      <c r="W103" s="96"/>
      <c r="X103" s="96"/>
      <c r="Y103" s="96"/>
      <c r="Z103" s="96"/>
      <c r="AA103" s="96"/>
      <c r="AB103" s="96"/>
      <c r="AC103" s="96"/>
      <c r="AD103" s="96"/>
      <c r="AE103" s="96"/>
      <c r="AF103" s="96"/>
    </row>
    <row r="104" spans="1:32" ht="12.75" customHeight="1" x14ac:dyDescent="0.2">
      <c r="A104" s="96"/>
      <c r="B104" s="96"/>
      <c r="C104" s="96"/>
      <c r="D104" s="96"/>
      <c r="E104" s="96"/>
      <c r="F104" s="96"/>
      <c r="G104" s="96"/>
      <c r="H104" s="96"/>
      <c r="I104" s="96"/>
      <c r="J104" s="96"/>
      <c r="K104" s="96"/>
      <c r="L104" s="96"/>
      <c r="M104" s="96"/>
      <c r="N104" s="96"/>
      <c r="O104" s="96"/>
      <c r="P104" s="96"/>
      <c r="Q104" s="96"/>
      <c r="R104" s="96"/>
      <c r="S104" s="96"/>
      <c r="T104" s="96"/>
      <c r="U104" s="96"/>
      <c r="V104" s="96"/>
      <c r="W104" s="96"/>
      <c r="X104" s="96"/>
      <c r="Y104" s="96"/>
      <c r="Z104" s="96"/>
      <c r="AA104" s="96"/>
      <c r="AB104" s="96"/>
      <c r="AC104" s="96"/>
      <c r="AD104" s="96"/>
      <c r="AE104" s="96"/>
      <c r="AF104" s="96"/>
    </row>
    <row r="105" spans="1:32" ht="12.75" customHeight="1" x14ac:dyDescent="0.2">
      <c r="A105" s="96"/>
      <c r="B105" s="96"/>
      <c r="C105" s="96"/>
      <c r="D105" s="96"/>
      <c r="E105" s="96"/>
      <c r="F105" s="96"/>
      <c r="G105" s="96"/>
      <c r="H105" s="96"/>
      <c r="I105" s="96"/>
      <c r="J105" s="96"/>
      <c r="K105" s="96"/>
      <c r="L105" s="96"/>
      <c r="M105" s="96"/>
      <c r="N105" s="96"/>
      <c r="O105" s="96"/>
      <c r="P105" s="96"/>
      <c r="Q105" s="96"/>
      <c r="R105" s="96"/>
      <c r="S105" s="96"/>
      <c r="T105" s="96"/>
      <c r="U105" s="96"/>
      <c r="V105" s="96"/>
      <c r="W105" s="96"/>
      <c r="X105" s="96"/>
      <c r="Y105" s="96"/>
      <c r="Z105" s="96"/>
      <c r="AA105" s="96"/>
      <c r="AB105" s="96"/>
      <c r="AC105" s="96"/>
      <c r="AD105" s="96"/>
      <c r="AE105" s="96"/>
      <c r="AF105" s="96"/>
    </row>
    <row r="106" spans="1:32" ht="12.75" customHeight="1" x14ac:dyDescent="0.2">
      <c r="A106" s="96"/>
      <c r="B106" s="96"/>
      <c r="C106" s="96"/>
      <c r="D106" s="96"/>
      <c r="E106" s="96"/>
      <c r="F106" s="96"/>
      <c r="G106" s="96"/>
      <c r="H106" s="96"/>
      <c r="I106" s="96"/>
      <c r="J106" s="96"/>
      <c r="K106" s="96"/>
      <c r="L106" s="96"/>
      <c r="M106" s="96"/>
      <c r="N106" s="96"/>
      <c r="O106" s="96"/>
      <c r="P106" s="96"/>
      <c r="Q106" s="96"/>
      <c r="R106" s="96"/>
      <c r="S106" s="96"/>
      <c r="T106" s="96"/>
      <c r="U106" s="96"/>
      <c r="V106" s="96"/>
      <c r="W106" s="96"/>
      <c r="X106" s="96"/>
      <c r="Y106" s="96"/>
      <c r="Z106" s="96"/>
      <c r="AA106" s="96"/>
      <c r="AB106" s="96"/>
      <c r="AC106" s="96"/>
      <c r="AD106" s="96"/>
      <c r="AE106" s="96"/>
      <c r="AF106" s="96"/>
    </row>
    <row r="107" spans="1:32" ht="12.75" customHeight="1" x14ac:dyDescent="0.2">
      <c r="A107" s="96"/>
      <c r="B107" s="96"/>
      <c r="C107" s="96"/>
      <c r="D107" s="96"/>
      <c r="E107" s="96"/>
      <c r="F107" s="96"/>
      <c r="G107" s="96"/>
      <c r="H107" s="96"/>
      <c r="I107" s="96"/>
      <c r="J107" s="96"/>
      <c r="K107" s="96"/>
      <c r="L107" s="96"/>
      <c r="M107" s="96"/>
      <c r="N107" s="96"/>
      <c r="O107" s="96"/>
      <c r="P107" s="96"/>
      <c r="Q107" s="96"/>
      <c r="R107" s="96"/>
      <c r="S107" s="96"/>
      <c r="T107" s="96"/>
      <c r="U107" s="96"/>
      <c r="V107" s="96"/>
      <c r="W107" s="96"/>
      <c r="X107" s="96"/>
      <c r="Y107" s="96"/>
      <c r="Z107" s="96"/>
      <c r="AA107" s="96"/>
      <c r="AB107" s="96"/>
      <c r="AC107" s="96"/>
      <c r="AD107" s="96"/>
      <c r="AE107" s="96"/>
      <c r="AF107" s="96"/>
    </row>
    <row r="108" spans="1:32" ht="12.75" customHeight="1" x14ac:dyDescent="0.2">
      <c r="A108" s="96"/>
      <c r="B108" s="96"/>
      <c r="C108" s="96"/>
      <c r="D108" s="96"/>
      <c r="E108" s="96"/>
      <c r="F108" s="96"/>
      <c r="G108" s="96"/>
      <c r="H108" s="96"/>
      <c r="I108" s="96"/>
      <c r="J108" s="96"/>
      <c r="K108" s="96"/>
      <c r="L108" s="96"/>
      <c r="M108" s="96"/>
      <c r="N108" s="96"/>
      <c r="O108" s="96"/>
      <c r="P108" s="96"/>
      <c r="Q108" s="96"/>
      <c r="R108" s="96"/>
      <c r="S108" s="96"/>
      <c r="T108" s="96"/>
      <c r="U108" s="96"/>
      <c r="V108" s="96"/>
      <c r="W108" s="96"/>
      <c r="X108" s="96"/>
      <c r="Y108" s="96"/>
      <c r="Z108" s="96"/>
      <c r="AA108" s="96"/>
      <c r="AB108" s="96"/>
      <c r="AC108" s="96"/>
      <c r="AD108" s="96"/>
      <c r="AE108" s="96"/>
      <c r="AF108" s="96"/>
    </row>
    <row r="109" spans="1:32" ht="12.75" customHeight="1" x14ac:dyDescent="0.2">
      <c r="A109" s="96"/>
      <c r="B109" s="96"/>
      <c r="C109" s="96"/>
      <c r="D109" s="96"/>
      <c r="E109" s="96"/>
      <c r="F109" s="96"/>
      <c r="G109" s="96"/>
      <c r="H109" s="96"/>
      <c r="I109" s="96"/>
      <c r="J109" s="96"/>
      <c r="K109" s="96"/>
      <c r="L109" s="96"/>
      <c r="M109" s="96"/>
      <c r="N109" s="96"/>
      <c r="O109" s="96"/>
      <c r="P109" s="96"/>
      <c r="Q109" s="96"/>
      <c r="R109" s="96"/>
      <c r="S109" s="96"/>
      <c r="T109" s="96"/>
      <c r="U109" s="96"/>
      <c r="V109" s="96"/>
      <c r="W109" s="96"/>
      <c r="X109" s="96"/>
      <c r="Y109" s="96"/>
      <c r="Z109" s="96"/>
      <c r="AA109" s="96"/>
      <c r="AB109" s="96"/>
      <c r="AC109" s="96"/>
      <c r="AD109" s="96"/>
      <c r="AE109" s="96"/>
      <c r="AF109" s="96"/>
    </row>
    <row r="110" spans="1:32" ht="12.75" customHeight="1" x14ac:dyDescent="0.2">
      <c r="A110" s="96"/>
      <c r="B110" s="96"/>
      <c r="C110" s="96"/>
      <c r="D110" s="96"/>
      <c r="E110" s="96"/>
      <c r="F110" s="96"/>
      <c r="G110" s="96"/>
      <c r="H110" s="96"/>
      <c r="I110" s="96"/>
      <c r="J110" s="96"/>
      <c r="K110" s="96"/>
      <c r="L110" s="96"/>
      <c r="M110" s="96"/>
      <c r="N110" s="96"/>
      <c r="O110" s="96"/>
      <c r="P110" s="96"/>
      <c r="Q110" s="96"/>
      <c r="R110" s="96"/>
      <c r="S110" s="96"/>
      <c r="T110" s="96"/>
      <c r="U110" s="96"/>
      <c r="V110" s="96"/>
      <c r="W110" s="96"/>
      <c r="X110" s="96"/>
      <c r="Y110" s="96"/>
      <c r="Z110" s="96"/>
      <c r="AA110" s="96"/>
      <c r="AB110" s="96"/>
      <c r="AC110" s="96"/>
      <c r="AD110" s="96"/>
      <c r="AE110" s="96"/>
      <c r="AF110" s="96"/>
    </row>
    <row r="111" spans="1:32" ht="12.75" customHeight="1" x14ac:dyDescent="0.2">
      <c r="A111" s="96"/>
      <c r="B111" s="96"/>
      <c r="C111" s="96"/>
      <c r="D111" s="96"/>
      <c r="E111" s="96"/>
      <c r="F111" s="96"/>
      <c r="G111" s="96"/>
      <c r="H111" s="96"/>
      <c r="I111" s="96"/>
      <c r="J111" s="96"/>
      <c r="K111" s="96"/>
      <c r="L111" s="96"/>
      <c r="M111" s="96"/>
      <c r="N111" s="96"/>
      <c r="O111" s="96"/>
      <c r="P111" s="96"/>
      <c r="Q111" s="96"/>
      <c r="R111" s="96"/>
      <c r="S111" s="96"/>
      <c r="T111" s="96"/>
      <c r="U111" s="96"/>
      <c r="V111" s="96"/>
      <c r="W111" s="96"/>
      <c r="X111" s="96"/>
      <c r="Y111" s="96"/>
      <c r="Z111" s="96"/>
      <c r="AA111" s="96"/>
      <c r="AB111" s="96"/>
      <c r="AC111" s="96"/>
      <c r="AD111" s="96"/>
      <c r="AE111" s="96"/>
      <c r="AF111" s="96"/>
    </row>
    <row r="112" spans="1:32" ht="12.75" customHeight="1" x14ac:dyDescent="0.2">
      <c r="A112" s="96"/>
      <c r="B112" s="96"/>
      <c r="C112" s="96"/>
      <c r="D112" s="96"/>
      <c r="E112" s="96"/>
      <c r="F112" s="96"/>
      <c r="G112" s="96"/>
      <c r="H112" s="96"/>
      <c r="I112" s="96"/>
      <c r="J112" s="96"/>
      <c r="K112" s="96"/>
      <c r="L112" s="96"/>
      <c r="M112" s="96"/>
      <c r="N112" s="96"/>
      <c r="O112" s="96"/>
      <c r="P112" s="96"/>
      <c r="Q112" s="96"/>
      <c r="R112" s="96"/>
      <c r="S112" s="96"/>
      <c r="T112" s="96"/>
      <c r="U112" s="96"/>
      <c r="V112" s="96"/>
      <c r="W112" s="96"/>
      <c r="X112" s="96"/>
      <c r="Y112" s="96"/>
      <c r="Z112" s="96"/>
      <c r="AA112" s="96"/>
      <c r="AB112" s="96"/>
      <c r="AC112" s="96"/>
      <c r="AD112" s="96"/>
      <c r="AE112" s="96"/>
      <c r="AF112" s="96"/>
    </row>
    <row r="113" spans="1:32" ht="12.75" customHeight="1" x14ac:dyDescent="0.2">
      <c r="A113" s="96"/>
      <c r="B113" s="96"/>
      <c r="C113" s="96"/>
      <c r="D113" s="96"/>
      <c r="E113" s="96"/>
      <c r="F113" s="96"/>
      <c r="G113" s="96"/>
      <c r="H113" s="96"/>
      <c r="I113" s="96"/>
      <c r="J113" s="96"/>
      <c r="K113" s="96"/>
      <c r="L113" s="96"/>
      <c r="M113" s="96"/>
      <c r="N113" s="96"/>
      <c r="O113" s="96"/>
      <c r="P113" s="96"/>
      <c r="Q113" s="96"/>
      <c r="R113" s="96"/>
      <c r="S113" s="96"/>
      <c r="T113" s="96"/>
      <c r="U113" s="96"/>
      <c r="V113" s="96"/>
      <c r="W113" s="96"/>
      <c r="X113" s="96"/>
      <c r="Y113" s="96"/>
      <c r="Z113" s="96"/>
      <c r="AA113" s="96"/>
      <c r="AB113" s="96"/>
      <c r="AC113" s="96"/>
      <c r="AD113" s="96"/>
      <c r="AE113" s="96"/>
      <c r="AF113" s="96"/>
    </row>
    <row r="114" spans="1:32" ht="12.75" customHeight="1" x14ac:dyDescent="0.2">
      <c r="A114" s="96"/>
      <c r="B114" s="96"/>
      <c r="C114" s="96"/>
      <c r="D114" s="96"/>
      <c r="E114" s="96"/>
      <c r="F114" s="96"/>
      <c r="G114" s="96"/>
      <c r="H114" s="96"/>
      <c r="I114" s="96"/>
      <c r="J114" s="96"/>
      <c r="K114" s="96"/>
      <c r="L114" s="96"/>
      <c r="M114" s="96"/>
      <c r="N114" s="96"/>
      <c r="O114" s="96"/>
      <c r="P114" s="96"/>
      <c r="Q114" s="96"/>
      <c r="R114" s="96"/>
      <c r="S114" s="96"/>
      <c r="T114" s="96"/>
      <c r="U114" s="96"/>
      <c r="V114" s="96"/>
      <c r="W114" s="96"/>
      <c r="X114" s="96"/>
      <c r="Y114" s="96"/>
      <c r="Z114" s="96"/>
      <c r="AA114" s="96"/>
      <c r="AB114" s="96"/>
      <c r="AC114" s="96"/>
      <c r="AD114" s="96"/>
      <c r="AE114" s="96"/>
      <c r="AF114" s="96"/>
    </row>
    <row r="115" spans="1:32" ht="12.75" customHeight="1" x14ac:dyDescent="0.2">
      <c r="A115" s="96"/>
      <c r="B115" s="96"/>
      <c r="C115" s="96"/>
      <c r="D115" s="96"/>
      <c r="E115" s="96"/>
      <c r="F115" s="96"/>
      <c r="G115" s="96"/>
      <c r="H115" s="96"/>
      <c r="I115" s="96"/>
      <c r="J115" s="96"/>
      <c r="K115" s="96"/>
      <c r="L115" s="96"/>
      <c r="M115" s="96"/>
      <c r="N115" s="96"/>
      <c r="O115" s="96"/>
      <c r="P115" s="96"/>
      <c r="Q115" s="96"/>
      <c r="R115" s="96"/>
      <c r="S115" s="96"/>
      <c r="T115" s="96"/>
      <c r="U115" s="96"/>
      <c r="V115" s="96"/>
      <c r="W115" s="96"/>
      <c r="X115" s="96"/>
      <c r="Y115" s="96"/>
      <c r="Z115" s="96"/>
      <c r="AA115" s="96"/>
      <c r="AB115" s="96"/>
      <c r="AC115" s="96"/>
      <c r="AD115" s="96"/>
      <c r="AE115" s="96"/>
      <c r="AF115" s="96"/>
    </row>
    <row r="116" spans="1:32" ht="12.75" customHeight="1" x14ac:dyDescent="0.2">
      <c r="A116" s="96"/>
      <c r="B116" s="96"/>
      <c r="C116" s="96"/>
      <c r="D116" s="96"/>
      <c r="E116" s="96"/>
      <c r="F116" s="96"/>
      <c r="G116" s="96"/>
      <c r="H116" s="96"/>
      <c r="I116" s="96"/>
      <c r="J116" s="96"/>
      <c r="K116" s="96"/>
      <c r="L116" s="96"/>
      <c r="M116" s="96"/>
      <c r="N116" s="96"/>
      <c r="O116" s="96"/>
      <c r="P116" s="96"/>
      <c r="Q116" s="96"/>
      <c r="R116" s="96"/>
      <c r="S116" s="96"/>
      <c r="T116" s="96"/>
      <c r="U116" s="96"/>
      <c r="V116" s="96"/>
      <c r="W116" s="96"/>
      <c r="X116" s="96"/>
      <c r="Y116" s="96"/>
      <c r="Z116" s="96"/>
      <c r="AA116" s="96"/>
      <c r="AB116" s="96"/>
      <c r="AC116" s="96"/>
      <c r="AD116" s="96"/>
      <c r="AE116" s="96"/>
      <c r="AF116" s="96"/>
    </row>
    <row r="117" spans="1:32" ht="12.75" customHeight="1" x14ac:dyDescent="0.2">
      <c r="A117" s="96"/>
      <c r="B117" s="96"/>
      <c r="C117" s="96"/>
      <c r="D117" s="96"/>
      <c r="E117" s="96"/>
      <c r="F117" s="96"/>
      <c r="G117" s="96"/>
      <c r="H117" s="96"/>
      <c r="I117" s="96"/>
      <c r="J117" s="96"/>
      <c r="K117" s="96"/>
      <c r="L117" s="96"/>
      <c r="M117" s="96"/>
      <c r="N117" s="96"/>
      <c r="O117" s="96"/>
      <c r="P117" s="96"/>
      <c r="Q117" s="96"/>
      <c r="R117" s="96"/>
      <c r="S117" s="96"/>
      <c r="T117" s="96"/>
      <c r="U117" s="96"/>
      <c r="V117" s="96"/>
      <c r="W117" s="96"/>
      <c r="X117" s="96"/>
      <c r="Y117" s="96"/>
      <c r="Z117" s="96"/>
      <c r="AA117" s="96"/>
      <c r="AB117" s="96"/>
      <c r="AC117" s="96"/>
      <c r="AD117" s="96"/>
      <c r="AE117" s="96"/>
      <c r="AF117" s="96"/>
    </row>
    <row r="118" spans="1:32" ht="12.75" customHeight="1" x14ac:dyDescent="0.2">
      <c r="A118" s="96"/>
      <c r="B118" s="96"/>
      <c r="C118" s="96"/>
      <c r="D118" s="96"/>
      <c r="E118" s="96"/>
      <c r="F118" s="96"/>
      <c r="G118" s="96"/>
      <c r="H118" s="96"/>
      <c r="I118" s="96"/>
      <c r="J118" s="96"/>
      <c r="K118" s="96"/>
      <c r="L118" s="96"/>
      <c r="M118" s="96"/>
      <c r="N118" s="96"/>
      <c r="O118" s="96"/>
      <c r="P118" s="96"/>
      <c r="Q118" s="96"/>
      <c r="R118" s="96"/>
      <c r="S118" s="96"/>
      <c r="T118" s="96"/>
      <c r="U118" s="96"/>
      <c r="V118" s="96"/>
      <c r="W118" s="96"/>
      <c r="X118" s="96"/>
      <c r="Y118" s="96"/>
      <c r="Z118" s="96"/>
      <c r="AA118" s="96"/>
      <c r="AB118" s="96"/>
      <c r="AC118" s="96"/>
      <c r="AD118" s="96"/>
      <c r="AE118" s="96"/>
      <c r="AF118" s="96"/>
    </row>
    <row r="119" spans="1:32" ht="12.75" customHeight="1" x14ac:dyDescent="0.2">
      <c r="A119" s="96"/>
      <c r="B119" s="96"/>
      <c r="C119" s="96"/>
      <c r="D119" s="96"/>
      <c r="E119" s="96"/>
      <c r="F119" s="96"/>
      <c r="G119" s="96"/>
      <c r="H119" s="96"/>
      <c r="I119" s="96"/>
      <c r="J119" s="96"/>
      <c r="K119" s="96"/>
      <c r="L119" s="96"/>
      <c r="M119" s="96"/>
      <c r="N119" s="96"/>
      <c r="O119" s="96"/>
      <c r="P119" s="96"/>
      <c r="Q119" s="96"/>
      <c r="R119" s="96"/>
      <c r="S119" s="96"/>
      <c r="T119" s="96"/>
      <c r="U119" s="96"/>
      <c r="V119" s="96"/>
      <c r="W119" s="96"/>
      <c r="X119" s="96"/>
      <c r="Y119" s="96"/>
      <c r="Z119" s="96"/>
      <c r="AA119" s="96"/>
      <c r="AB119" s="96"/>
      <c r="AC119" s="96"/>
      <c r="AD119" s="96"/>
      <c r="AE119" s="96"/>
      <c r="AF119" s="96"/>
    </row>
    <row r="120" spans="1:32" ht="12.75" customHeight="1" x14ac:dyDescent="0.2">
      <c r="A120" s="96"/>
      <c r="B120" s="96"/>
      <c r="C120" s="96"/>
      <c r="D120" s="96"/>
      <c r="E120" s="96"/>
      <c r="F120" s="96"/>
      <c r="G120" s="96"/>
      <c r="H120" s="96"/>
      <c r="I120" s="96"/>
      <c r="J120" s="96"/>
      <c r="K120" s="96"/>
      <c r="L120" s="96"/>
      <c r="M120" s="96"/>
      <c r="N120" s="96"/>
      <c r="O120" s="96"/>
      <c r="P120" s="96"/>
      <c r="Q120" s="96"/>
      <c r="R120" s="96"/>
      <c r="S120" s="96"/>
      <c r="T120" s="96"/>
      <c r="U120" s="96"/>
      <c r="V120" s="96"/>
      <c r="W120" s="96"/>
      <c r="X120" s="96"/>
      <c r="Y120" s="96"/>
      <c r="Z120" s="96"/>
      <c r="AA120" s="96"/>
      <c r="AB120" s="96"/>
      <c r="AC120" s="96"/>
      <c r="AD120" s="96"/>
      <c r="AE120" s="96"/>
      <c r="AF120" s="96"/>
    </row>
    <row r="121" spans="1:32" ht="12.75" customHeight="1" x14ac:dyDescent="0.2">
      <c r="A121" s="96"/>
      <c r="B121" s="96"/>
      <c r="C121" s="96"/>
      <c r="D121" s="96"/>
      <c r="E121" s="96"/>
      <c r="F121" s="96"/>
      <c r="G121" s="96"/>
      <c r="H121" s="96"/>
      <c r="I121" s="96"/>
      <c r="J121" s="96"/>
      <c r="K121" s="96"/>
      <c r="L121" s="96"/>
      <c r="M121" s="96"/>
      <c r="N121" s="96"/>
      <c r="O121" s="96"/>
      <c r="P121" s="96"/>
      <c r="Q121" s="96"/>
      <c r="R121" s="96"/>
      <c r="S121" s="96"/>
      <c r="T121" s="96"/>
      <c r="U121" s="96"/>
      <c r="V121" s="96"/>
      <c r="W121" s="96"/>
      <c r="X121" s="96"/>
      <c r="Y121" s="96"/>
      <c r="Z121" s="96"/>
      <c r="AA121" s="96"/>
      <c r="AB121" s="96"/>
      <c r="AC121" s="96"/>
      <c r="AD121" s="96"/>
      <c r="AE121" s="96"/>
      <c r="AF121" s="96"/>
    </row>
    <row r="122" spans="1:32" ht="12.75" customHeight="1" x14ac:dyDescent="0.2">
      <c r="A122" s="96"/>
      <c r="B122" s="96"/>
      <c r="C122" s="96"/>
      <c r="D122" s="96"/>
      <c r="E122" s="96"/>
      <c r="F122" s="96"/>
      <c r="G122" s="96"/>
      <c r="H122" s="96"/>
      <c r="I122" s="96"/>
      <c r="J122" s="96"/>
      <c r="K122" s="96"/>
      <c r="L122" s="96"/>
      <c r="M122" s="96"/>
      <c r="N122" s="96"/>
      <c r="O122" s="96"/>
      <c r="P122" s="96"/>
      <c r="Q122" s="96"/>
      <c r="R122" s="96"/>
      <c r="S122" s="96"/>
      <c r="T122" s="96"/>
      <c r="U122" s="96"/>
      <c r="V122" s="96"/>
      <c r="W122" s="96"/>
      <c r="X122" s="96"/>
      <c r="Y122" s="96"/>
      <c r="Z122" s="96"/>
      <c r="AA122" s="96"/>
      <c r="AB122" s="96"/>
      <c r="AC122" s="96"/>
      <c r="AD122" s="96"/>
      <c r="AE122" s="96"/>
      <c r="AF122" s="96"/>
    </row>
    <row r="123" spans="1:32" ht="12.75" customHeight="1" x14ac:dyDescent="0.2">
      <c r="A123" s="96"/>
      <c r="B123" s="96"/>
      <c r="C123" s="96"/>
      <c r="D123" s="96"/>
      <c r="E123" s="96"/>
      <c r="F123" s="96"/>
      <c r="G123" s="96"/>
      <c r="H123" s="96"/>
      <c r="I123" s="96"/>
      <c r="J123" s="96"/>
      <c r="K123" s="96"/>
      <c r="L123" s="96"/>
      <c r="M123" s="96"/>
      <c r="N123" s="96"/>
      <c r="O123" s="96"/>
      <c r="P123" s="96"/>
      <c r="Q123" s="96"/>
      <c r="R123" s="96"/>
      <c r="S123" s="96"/>
      <c r="T123" s="96"/>
      <c r="U123" s="96"/>
      <c r="V123" s="96"/>
      <c r="W123" s="96"/>
      <c r="X123" s="96"/>
      <c r="Y123" s="96"/>
      <c r="Z123" s="96"/>
      <c r="AA123" s="96"/>
      <c r="AB123" s="96"/>
      <c r="AC123" s="96"/>
      <c r="AD123" s="96"/>
      <c r="AE123" s="96"/>
      <c r="AF123" s="96"/>
    </row>
    <row r="124" spans="1:32" ht="12.75" customHeight="1" x14ac:dyDescent="0.2">
      <c r="A124" s="96"/>
      <c r="B124" s="96"/>
      <c r="C124" s="96"/>
      <c r="D124" s="96"/>
      <c r="E124" s="96"/>
      <c r="F124" s="96"/>
      <c r="G124" s="96"/>
      <c r="H124" s="96"/>
      <c r="I124" s="96"/>
      <c r="J124" s="96"/>
      <c r="K124" s="96"/>
      <c r="L124" s="96"/>
      <c r="M124" s="96"/>
      <c r="N124" s="96"/>
      <c r="O124" s="96"/>
      <c r="P124" s="96"/>
      <c r="Q124" s="96"/>
      <c r="R124" s="96"/>
      <c r="S124" s="96"/>
      <c r="T124" s="96"/>
      <c r="U124" s="96"/>
      <c r="V124" s="96"/>
      <c r="W124" s="96"/>
      <c r="X124" s="96"/>
      <c r="Y124" s="96"/>
      <c r="Z124" s="96"/>
      <c r="AA124" s="96"/>
      <c r="AB124" s="96"/>
      <c r="AC124" s="96"/>
      <c r="AD124" s="96"/>
      <c r="AE124" s="96"/>
      <c r="AF124" s="96"/>
    </row>
    <row r="125" spans="1:32" ht="12.75" customHeight="1" x14ac:dyDescent="0.2">
      <c r="A125" s="96"/>
      <c r="B125" s="96"/>
      <c r="C125" s="96"/>
      <c r="D125" s="96"/>
      <c r="E125" s="96"/>
      <c r="F125" s="96"/>
      <c r="G125" s="96"/>
      <c r="H125" s="96"/>
      <c r="I125" s="96"/>
      <c r="J125" s="96"/>
      <c r="K125" s="96"/>
      <c r="L125" s="96"/>
      <c r="M125" s="96"/>
      <c r="N125" s="96"/>
      <c r="O125" s="96"/>
      <c r="P125" s="96"/>
      <c r="Q125" s="96"/>
      <c r="R125" s="96"/>
      <c r="S125" s="96"/>
      <c r="T125" s="96"/>
      <c r="U125" s="96"/>
      <c r="V125" s="96"/>
      <c r="W125" s="96"/>
      <c r="X125" s="96"/>
      <c r="Y125" s="96"/>
      <c r="Z125" s="96"/>
      <c r="AA125" s="96"/>
      <c r="AB125" s="96"/>
      <c r="AC125" s="96"/>
      <c r="AD125" s="96"/>
      <c r="AE125" s="96"/>
      <c r="AF125" s="96"/>
    </row>
    <row r="126" spans="1:32" ht="12.75" customHeight="1" x14ac:dyDescent="0.2">
      <c r="A126" s="96"/>
      <c r="B126" s="96"/>
      <c r="C126" s="96"/>
      <c r="D126" s="96"/>
      <c r="E126" s="96"/>
      <c r="F126" s="96"/>
      <c r="G126" s="96"/>
      <c r="H126" s="96"/>
      <c r="I126" s="96"/>
      <c r="J126" s="96"/>
      <c r="K126" s="96"/>
      <c r="L126" s="96"/>
      <c r="M126" s="96"/>
      <c r="N126" s="96"/>
      <c r="O126" s="96"/>
      <c r="P126" s="96"/>
      <c r="Q126" s="96"/>
      <c r="R126" s="96"/>
      <c r="S126" s="96"/>
      <c r="T126" s="96"/>
      <c r="U126" s="96"/>
      <c r="V126" s="96"/>
      <c r="W126" s="96"/>
      <c r="X126" s="96"/>
      <c r="Y126" s="96"/>
      <c r="Z126" s="96"/>
      <c r="AA126" s="96"/>
      <c r="AB126" s="96"/>
      <c r="AC126" s="96"/>
      <c r="AD126" s="96"/>
      <c r="AE126" s="96"/>
      <c r="AF126" s="96"/>
    </row>
    <row r="127" spans="1:32" ht="12.75" customHeight="1" x14ac:dyDescent="0.2">
      <c r="A127" s="96"/>
      <c r="B127" s="96"/>
      <c r="C127" s="96"/>
      <c r="D127" s="96"/>
      <c r="E127" s="96"/>
      <c r="F127" s="96"/>
      <c r="G127" s="96"/>
      <c r="H127" s="96"/>
      <c r="I127" s="96"/>
      <c r="J127" s="96"/>
      <c r="K127" s="96"/>
      <c r="L127" s="96"/>
      <c r="M127" s="96"/>
      <c r="N127" s="96"/>
      <c r="O127" s="96"/>
      <c r="P127" s="96"/>
      <c r="Q127" s="96"/>
      <c r="R127" s="96"/>
      <c r="S127" s="96"/>
      <c r="T127" s="96"/>
      <c r="U127" s="96"/>
      <c r="V127" s="96"/>
      <c r="W127" s="96"/>
      <c r="X127" s="96"/>
      <c r="Y127" s="96"/>
      <c r="Z127" s="96"/>
      <c r="AA127" s="96"/>
      <c r="AB127" s="96"/>
      <c r="AC127" s="96"/>
      <c r="AD127" s="96"/>
      <c r="AE127" s="96"/>
      <c r="AF127" s="96"/>
    </row>
    <row r="128" spans="1:32" ht="12.75" customHeight="1" x14ac:dyDescent="0.2">
      <c r="A128" s="96"/>
      <c r="B128" s="96"/>
      <c r="C128" s="96"/>
      <c r="D128" s="96"/>
      <c r="E128" s="96"/>
      <c r="F128" s="96"/>
      <c r="G128" s="96"/>
      <c r="H128" s="96"/>
      <c r="I128" s="96"/>
      <c r="J128" s="96"/>
      <c r="K128" s="96"/>
      <c r="L128" s="96"/>
      <c r="M128" s="96"/>
      <c r="N128" s="96"/>
      <c r="O128" s="96"/>
      <c r="P128" s="96"/>
      <c r="Q128" s="96"/>
      <c r="R128" s="96"/>
      <c r="S128" s="96"/>
      <c r="T128" s="96"/>
      <c r="U128" s="96"/>
      <c r="V128" s="96"/>
      <c r="W128" s="96"/>
      <c r="X128" s="96"/>
      <c r="Y128" s="96"/>
      <c r="Z128" s="96"/>
      <c r="AA128" s="96"/>
      <c r="AB128" s="96"/>
      <c r="AC128" s="96"/>
      <c r="AD128" s="96"/>
      <c r="AE128" s="96"/>
      <c r="AF128" s="96"/>
    </row>
    <row r="129" spans="1:32" ht="12.75" customHeight="1" x14ac:dyDescent="0.2">
      <c r="A129" s="96"/>
      <c r="B129" s="96"/>
      <c r="C129" s="96"/>
      <c r="D129" s="96"/>
      <c r="E129" s="96"/>
      <c r="F129" s="96"/>
      <c r="G129" s="96"/>
      <c r="H129" s="96"/>
      <c r="I129" s="96"/>
      <c r="J129" s="96"/>
      <c r="K129" s="96"/>
      <c r="L129" s="96"/>
      <c r="M129" s="96"/>
      <c r="N129" s="96"/>
      <c r="O129" s="96"/>
      <c r="P129" s="96"/>
      <c r="Q129" s="96"/>
      <c r="R129" s="96"/>
      <c r="S129" s="96"/>
      <c r="T129" s="96"/>
      <c r="U129" s="96"/>
      <c r="V129" s="96"/>
      <c r="W129" s="96"/>
      <c r="X129" s="96"/>
      <c r="Y129" s="96"/>
      <c r="Z129" s="96"/>
      <c r="AA129" s="96"/>
      <c r="AB129" s="96"/>
      <c r="AC129" s="96"/>
      <c r="AD129" s="96"/>
      <c r="AE129" s="96"/>
      <c r="AF129" s="96"/>
    </row>
    <row r="130" spans="1:32" ht="12.75" customHeight="1" x14ac:dyDescent="0.2">
      <c r="A130" s="96"/>
      <c r="B130" s="96"/>
      <c r="C130" s="96"/>
      <c r="D130" s="96"/>
      <c r="E130" s="96"/>
      <c r="F130" s="96"/>
      <c r="G130" s="96"/>
      <c r="H130" s="96"/>
      <c r="I130" s="96"/>
      <c r="J130" s="96"/>
      <c r="K130" s="96"/>
      <c r="L130" s="96"/>
      <c r="M130" s="96"/>
      <c r="N130" s="96"/>
      <c r="O130" s="96"/>
      <c r="P130" s="96"/>
      <c r="Q130" s="96"/>
      <c r="R130" s="96"/>
      <c r="S130" s="96"/>
      <c r="T130" s="96"/>
      <c r="U130" s="96"/>
      <c r="V130" s="96"/>
      <c r="W130" s="96"/>
      <c r="X130" s="96"/>
      <c r="Y130" s="96"/>
      <c r="Z130" s="96"/>
      <c r="AA130" s="96"/>
      <c r="AB130" s="96"/>
      <c r="AC130" s="96"/>
      <c r="AD130" s="96"/>
      <c r="AE130" s="96"/>
      <c r="AF130" s="96"/>
    </row>
    <row r="131" spans="1:32" ht="12.75" customHeight="1" x14ac:dyDescent="0.2">
      <c r="A131" s="96"/>
      <c r="B131" s="96"/>
      <c r="C131" s="96"/>
      <c r="D131" s="96"/>
      <c r="E131" s="96"/>
      <c r="F131" s="96"/>
      <c r="G131" s="96"/>
      <c r="H131" s="96"/>
      <c r="I131" s="96"/>
      <c r="J131" s="96"/>
      <c r="K131" s="96"/>
      <c r="L131" s="96"/>
      <c r="M131" s="96"/>
      <c r="N131" s="96"/>
      <c r="O131" s="96"/>
      <c r="P131" s="96"/>
      <c r="Q131" s="96"/>
      <c r="R131" s="96"/>
      <c r="S131" s="96"/>
      <c r="T131" s="96"/>
      <c r="U131" s="96"/>
      <c r="V131" s="96"/>
      <c r="W131" s="96"/>
      <c r="X131" s="96"/>
      <c r="Y131" s="96"/>
      <c r="Z131" s="96"/>
      <c r="AA131" s="96"/>
      <c r="AB131" s="96"/>
      <c r="AC131" s="96"/>
      <c r="AD131" s="96"/>
      <c r="AE131" s="96"/>
      <c r="AF131" s="96"/>
    </row>
    <row r="132" spans="1:32" ht="12.75" customHeight="1" x14ac:dyDescent="0.2">
      <c r="A132" s="96"/>
      <c r="B132" s="96"/>
      <c r="C132" s="96"/>
      <c r="D132" s="96"/>
      <c r="E132" s="96"/>
      <c r="F132" s="96"/>
      <c r="G132" s="96"/>
      <c r="H132" s="96"/>
      <c r="I132" s="96"/>
      <c r="J132" s="96"/>
      <c r="K132" s="96"/>
      <c r="L132" s="96"/>
      <c r="M132" s="96"/>
      <c r="N132" s="96"/>
      <c r="O132" s="96"/>
      <c r="P132" s="96"/>
      <c r="Q132" s="96"/>
      <c r="R132" s="96"/>
      <c r="S132" s="96"/>
      <c r="T132" s="96"/>
      <c r="U132" s="96"/>
      <c r="V132" s="96"/>
      <c r="W132" s="96"/>
      <c r="X132" s="96"/>
      <c r="Y132" s="96"/>
      <c r="Z132" s="96"/>
      <c r="AA132" s="96"/>
      <c r="AB132" s="96"/>
      <c r="AC132" s="96"/>
      <c r="AD132" s="96"/>
      <c r="AE132" s="96"/>
      <c r="AF132" s="96"/>
    </row>
    <row r="133" spans="1:32" ht="12.75" customHeight="1" x14ac:dyDescent="0.2">
      <c r="A133" s="96"/>
      <c r="B133" s="96"/>
      <c r="C133" s="96"/>
      <c r="D133" s="96"/>
      <c r="E133" s="96"/>
      <c r="F133" s="96"/>
      <c r="G133" s="96"/>
      <c r="H133" s="96"/>
      <c r="I133" s="96"/>
      <c r="J133" s="96"/>
      <c r="K133" s="96"/>
      <c r="L133" s="96"/>
      <c r="M133" s="96"/>
      <c r="N133" s="96"/>
      <c r="O133" s="96"/>
      <c r="P133" s="96"/>
      <c r="Q133" s="96"/>
      <c r="R133" s="96"/>
      <c r="S133" s="96"/>
      <c r="T133" s="96"/>
      <c r="U133" s="96"/>
      <c r="V133" s="96"/>
      <c r="W133" s="96"/>
      <c r="X133" s="96"/>
      <c r="Y133" s="96"/>
      <c r="Z133" s="96"/>
      <c r="AA133" s="96"/>
      <c r="AB133" s="96"/>
      <c r="AC133" s="96"/>
      <c r="AD133" s="96"/>
      <c r="AE133" s="96"/>
      <c r="AF133" s="96"/>
    </row>
    <row r="134" spans="1:32" ht="12.75" customHeight="1" x14ac:dyDescent="0.2">
      <c r="A134" s="96"/>
      <c r="B134" s="96"/>
      <c r="C134" s="96"/>
      <c r="D134" s="96"/>
      <c r="E134" s="96"/>
      <c r="F134" s="96"/>
      <c r="G134" s="96"/>
      <c r="H134" s="96"/>
      <c r="I134" s="96"/>
      <c r="J134" s="96"/>
      <c r="K134" s="96"/>
      <c r="L134" s="96"/>
      <c r="M134" s="96"/>
      <c r="N134" s="96"/>
      <c r="O134" s="96"/>
      <c r="P134" s="96"/>
      <c r="Q134" s="96"/>
      <c r="R134" s="96"/>
      <c r="S134" s="96"/>
      <c r="T134" s="96"/>
      <c r="U134" s="96"/>
      <c r="V134" s="96"/>
      <c r="W134" s="96"/>
      <c r="X134" s="96"/>
      <c r="Y134" s="96"/>
      <c r="Z134" s="96"/>
      <c r="AA134" s="96"/>
      <c r="AB134" s="96"/>
      <c r="AC134" s="96"/>
      <c r="AD134" s="96"/>
      <c r="AE134" s="96"/>
      <c r="AF134" s="96"/>
    </row>
    <row r="135" spans="1:32" ht="12.75" customHeight="1" x14ac:dyDescent="0.2">
      <c r="A135" s="96"/>
      <c r="B135" s="96"/>
      <c r="C135" s="96"/>
      <c r="D135" s="96"/>
      <c r="E135" s="96"/>
      <c r="F135" s="96"/>
      <c r="G135" s="96"/>
      <c r="H135" s="96"/>
      <c r="I135" s="96"/>
      <c r="J135" s="96"/>
      <c r="K135" s="96"/>
      <c r="L135" s="96"/>
      <c r="M135" s="96"/>
      <c r="N135" s="96"/>
      <c r="O135" s="96"/>
      <c r="P135" s="96"/>
      <c r="Q135" s="96"/>
      <c r="R135" s="96"/>
      <c r="S135" s="96"/>
      <c r="T135" s="96"/>
      <c r="U135" s="96"/>
      <c r="V135" s="96"/>
      <c r="W135" s="96"/>
      <c r="X135" s="96"/>
      <c r="Y135" s="96"/>
      <c r="Z135" s="96"/>
      <c r="AA135" s="96"/>
      <c r="AB135" s="96"/>
      <c r="AC135" s="96"/>
      <c r="AD135" s="96"/>
      <c r="AE135" s="96"/>
      <c r="AF135" s="96"/>
    </row>
    <row r="136" spans="1:32" ht="12.75" customHeight="1" x14ac:dyDescent="0.2">
      <c r="A136" s="96"/>
      <c r="B136" s="96"/>
      <c r="C136" s="96"/>
      <c r="D136" s="96"/>
      <c r="E136" s="96"/>
      <c r="F136" s="96"/>
      <c r="G136" s="96"/>
      <c r="H136" s="96"/>
      <c r="I136" s="96"/>
      <c r="J136" s="96"/>
      <c r="K136" s="96"/>
      <c r="L136" s="96"/>
      <c r="M136" s="96"/>
      <c r="N136" s="96"/>
      <c r="O136" s="96"/>
      <c r="P136" s="96"/>
      <c r="Q136" s="96"/>
      <c r="R136" s="96"/>
      <c r="S136" s="96"/>
      <c r="T136" s="96"/>
      <c r="U136" s="96"/>
      <c r="V136" s="96"/>
      <c r="W136" s="96"/>
      <c r="X136" s="96"/>
      <c r="Y136" s="96"/>
      <c r="Z136" s="96"/>
      <c r="AA136" s="96"/>
      <c r="AB136" s="96"/>
      <c r="AC136" s="96"/>
      <c r="AD136" s="96"/>
      <c r="AE136" s="96"/>
      <c r="AF136" s="96"/>
    </row>
    <row r="137" spans="1:32" ht="12.75" customHeight="1" x14ac:dyDescent="0.2">
      <c r="A137" s="96"/>
      <c r="B137" s="96"/>
      <c r="C137" s="96"/>
      <c r="D137" s="96"/>
      <c r="E137" s="96"/>
      <c r="F137" s="96"/>
      <c r="G137" s="96"/>
      <c r="H137" s="96"/>
      <c r="I137" s="96"/>
      <c r="J137" s="96"/>
      <c r="K137" s="96"/>
      <c r="L137" s="96"/>
      <c r="M137" s="96"/>
      <c r="N137" s="96"/>
      <c r="O137" s="96"/>
      <c r="P137" s="96"/>
      <c r="Q137" s="96"/>
      <c r="R137" s="96"/>
      <c r="S137" s="96"/>
      <c r="T137" s="96"/>
      <c r="U137" s="96"/>
      <c r="V137" s="96"/>
      <c r="W137" s="96"/>
      <c r="X137" s="96"/>
      <c r="Y137" s="96"/>
      <c r="Z137" s="96"/>
      <c r="AA137" s="96"/>
      <c r="AB137" s="96"/>
      <c r="AC137" s="96"/>
      <c r="AD137" s="96"/>
      <c r="AE137" s="96"/>
      <c r="AF137" s="96"/>
    </row>
    <row r="138" spans="1:32" ht="12.75" customHeight="1" x14ac:dyDescent="0.2">
      <c r="A138" s="96"/>
      <c r="B138" s="96"/>
      <c r="C138" s="96"/>
      <c r="D138" s="96"/>
      <c r="E138" s="96"/>
      <c r="F138" s="96"/>
      <c r="G138" s="96"/>
      <c r="H138" s="96"/>
      <c r="I138" s="96"/>
      <c r="J138" s="96"/>
      <c r="K138" s="96"/>
      <c r="L138" s="96"/>
      <c r="M138" s="96"/>
      <c r="N138" s="96"/>
      <c r="O138" s="96"/>
      <c r="P138" s="96"/>
      <c r="Q138" s="96"/>
      <c r="R138" s="96"/>
      <c r="S138" s="96"/>
      <c r="T138" s="96"/>
      <c r="U138" s="96"/>
      <c r="V138" s="96"/>
      <c r="W138" s="96"/>
      <c r="X138" s="96"/>
      <c r="Y138" s="96"/>
      <c r="Z138" s="96"/>
      <c r="AA138" s="96"/>
      <c r="AB138" s="96"/>
      <c r="AC138" s="96"/>
      <c r="AD138" s="96"/>
      <c r="AE138" s="96"/>
      <c r="AF138" s="96"/>
    </row>
    <row r="139" spans="1:32" ht="12.75" customHeight="1" x14ac:dyDescent="0.2">
      <c r="A139" s="96"/>
      <c r="B139" s="96"/>
      <c r="C139" s="96"/>
      <c r="D139" s="96"/>
      <c r="E139" s="96"/>
      <c r="F139" s="96"/>
      <c r="G139" s="96"/>
      <c r="H139" s="96"/>
      <c r="I139" s="96"/>
      <c r="J139" s="96"/>
      <c r="K139" s="96"/>
      <c r="L139" s="96"/>
      <c r="M139" s="96"/>
      <c r="N139" s="96"/>
      <c r="O139" s="96"/>
      <c r="P139" s="96"/>
      <c r="Q139" s="96"/>
      <c r="R139" s="96"/>
      <c r="S139" s="96"/>
      <c r="T139" s="96"/>
      <c r="U139" s="96"/>
      <c r="V139" s="96"/>
      <c r="W139" s="96"/>
      <c r="X139" s="96"/>
      <c r="Y139" s="96"/>
      <c r="Z139" s="96"/>
      <c r="AA139" s="96"/>
      <c r="AB139" s="96"/>
      <c r="AC139" s="96"/>
      <c r="AD139" s="96"/>
      <c r="AE139" s="96"/>
      <c r="AF139" s="96"/>
    </row>
    <row r="140" spans="1:32" ht="12.75" customHeight="1" x14ac:dyDescent="0.2">
      <c r="A140" s="96"/>
      <c r="B140" s="96"/>
      <c r="C140" s="96"/>
      <c r="D140" s="96"/>
      <c r="E140" s="96"/>
      <c r="F140" s="96"/>
      <c r="G140" s="96"/>
      <c r="H140" s="96"/>
      <c r="I140" s="96"/>
      <c r="J140" s="96"/>
      <c r="K140" s="96"/>
      <c r="L140" s="96"/>
      <c r="M140" s="96"/>
      <c r="N140" s="96"/>
      <c r="O140" s="96"/>
      <c r="P140" s="96"/>
      <c r="Q140" s="96"/>
      <c r="R140" s="96"/>
      <c r="S140" s="96"/>
      <c r="T140" s="96"/>
      <c r="U140" s="96"/>
      <c r="V140" s="96"/>
      <c r="W140" s="96"/>
      <c r="X140" s="96"/>
      <c r="Y140" s="96"/>
      <c r="Z140" s="96"/>
      <c r="AA140" s="96"/>
      <c r="AB140" s="96"/>
      <c r="AC140" s="96"/>
      <c r="AD140" s="96"/>
      <c r="AE140" s="96"/>
      <c r="AF140" s="96"/>
    </row>
    <row r="141" spans="1:32" ht="12.75" customHeight="1" x14ac:dyDescent="0.2">
      <c r="A141" s="96"/>
      <c r="B141" s="96"/>
      <c r="C141" s="96"/>
      <c r="D141" s="96"/>
      <c r="E141" s="96"/>
      <c r="F141" s="96"/>
      <c r="G141" s="96"/>
      <c r="H141" s="96"/>
      <c r="I141" s="96"/>
      <c r="J141" s="96"/>
      <c r="K141" s="96"/>
      <c r="L141" s="96"/>
      <c r="M141" s="96"/>
      <c r="N141" s="96"/>
      <c r="O141" s="96"/>
      <c r="P141" s="96"/>
      <c r="Q141" s="96"/>
      <c r="R141" s="96"/>
      <c r="S141" s="96"/>
      <c r="T141" s="96"/>
      <c r="U141" s="96"/>
      <c r="V141" s="96"/>
      <c r="W141" s="96"/>
      <c r="X141" s="96"/>
      <c r="Y141" s="96"/>
      <c r="Z141" s="96"/>
      <c r="AA141" s="96"/>
      <c r="AB141" s="96"/>
      <c r="AC141" s="96"/>
      <c r="AD141" s="96"/>
      <c r="AE141" s="96"/>
      <c r="AF141" s="96"/>
    </row>
    <row r="142" spans="1:32" ht="12.75" customHeight="1" x14ac:dyDescent="0.2">
      <c r="A142" s="96"/>
      <c r="B142" s="96"/>
      <c r="C142" s="96"/>
      <c r="D142" s="96"/>
      <c r="E142" s="96"/>
      <c r="F142" s="96"/>
      <c r="G142" s="96"/>
      <c r="H142" s="96"/>
      <c r="I142" s="96"/>
      <c r="J142" s="96"/>
      <c r="K142" s="96"/>
      <c r="L142" s="96"/>
      <c r="M142" s="96"/>
      <c r="N142" s="96"/>
      <c r="O142" s="96"/>
      <c r="P142" s="96"/>
      <c r="Q142" s="96"/>
      <c r="R142" s="96"/>
      <c r="S142" s="96"/>
      <c r="T142" s="96"/>
      <c r="U142" s="96"/>
      <c r="V142" s="96"/>
      <c r="W142" s="96"/>
      <c r="X142" s="96"/>
      <c r="Y142" s="96"/>
      <c r="Z142" s="96"/>
      <c r="AA142" s="96"/>
      <c r="AB142" s="96"/>
      <c r="AC142" s="96"/>
      <c r="AD142" s="96"/>
      <c r="AE142" s="96"/>
      <c r="AF142" s="96"/>
    </row>
    <row r="143" spans="1:32" ht="12.75" customHeight="1" x14ac:dyDescent="0.2">
      <c r="A143" s="96"/>
      <c r="B143" s="96"/>
      <c r="C143" s="96"/>
      <c r="D143" s="96"/>
      <c r="E143" s="96"/>
      <c r="F143" s="96"/>
      <c r="G143" s="96"/>
      <c r="H143" s="96"/>
      <c r="I143" s="96"/>
      <c r="J143" s="96"/>
      <c r="K143" s="96"/>
      <c r="L143" s="96"/>
      <c r="M143" s="96"/>
      <c r="N143" s="96"/>
      <c r="O143" s="96"/>
      <c r="P143" s="96"/>
      <c r="Q143" s="96"/>
      <c r="R143" s="96"/>
      <c r="S143" s="96"/>
      <c r="T143" s="96"/>
      <c r="U143" s="96"/>
      <c r="V143" s="96"/>
      <c r="W143" s="96"/>
      <c r="X143" s="96"/>
      <c r="Y143" s="96"/>
      <c r="Z143" s="96"/>
      <c r="AA143" s="96"/>
      <c r="AB143" s="96"/>
      <c r="AC143" s="96"/>
      <c r="AD143" s="96"/>
      <c r="AE143" s="96"/>
      <c r="AF143" s="96"/>
    </row>
    <row r="144" spans="1:32" ht="12.75" customHeight="1" x14ac:dyDescent="0.2">
      <c r="A144" s="96"/>
      <c r="B144" s="96"/>
      <c r="C144" s="96"/>
      <c r="D144" s="96"/>
      <c r="E144" s="96"/>
      <c r="F144" s="96"/>
      <c r="G144" s="96"/>
      <c r="H144" s="96"/>
      <c r="I144" s="96"/>
      <c r="J144" s="96"/>
      <c r="K144" s="96"/>
      <c r="L144" s="96"/>
      <c r="M144" s="96"/>
      <c r="N144" s="96"/>
      <c r="O144" s="96"/>
      <c r="P144" s="96"/>
      <c r="Q144" s="96"/>
      <c r="R144" s="96"/>
      <c r="S144" s="96"/>
      <c r="T144" s="96"/>
      <c r="U144" s="96"/>
      <c r="V144" s="96"/>
      <c r="W144" s="96"/>
      <c r="X144" s="96"/>
      <c r="Y144" s="96"/>
      <c r="Z144" s="96"/>
      <c r="AA144" s="96"/>
      <c r="AB144" s="96"/>
      <c r="AC144" s="96"/>
      <c r="AD144" s="96"/>
      <c r="AE144" s="96"/>
      <c r="AF144" s="96"/>
    </row>
    <row r="145" spans="1:32" ht="12.75" customHeight="1" x14ac:dyDescent="0.2">
      <c r="A145" s="96"/>
      <c r="B145" s="96"/>
      <c r="C145" s="96"/>
      <c r="D145" s="96"/>
      <c r="E145" s="96"/>
      <c r="F145" s="96"/>
      <c r="G145" s="96"/>
      <c r="H145" s="96"/>
      <c r="I145" s="96"/>
      <c r="J145" s="96"/>
      <c r="K145" s="96"/>
      <c r="L145" s="96"/>
      <c r="M145" s="96"/>
      <c r="N145" s="96"/>
      <c r="O145" s="96"/>
      <c r="P145" s="96"/>
      <c r="Q145" s="96"/>
      <c r="R145" s="96"/>
      <c r="S145" s="96"/>
      <c r="T145" s="96"/>
      <c r="U145" s="96"/>
      <c r="V145" s="96"/>
      <c r="W145" s="96"/>
      <c r="X145" s="96"/>
      <c r="Y145" s="96"/>
      <c r="Z145" s="96"/>
      <c r="AA145" s="96"/>
      <c r="AB145" s="96"/>
      <c r="AC145" s="96"/>
      <c r="AD145" s="96"/>
      <c r="AE145" s="96"/>
      <c r="AF145" s="96"/>
    </row>
    <row r="146" spans="1:32" ht="12.75" customHeight="1" x14ac:dyDescent="0.2">
      <c r="A146" s="96"/>
      <c r="B146" s="96"/>
      <c r="C146" s="96"/>
      <c r="D146" s="96"/>
      <c r="E146" s="96"/>
      <c r="F146" s="96"/>
      <c r="G146" s="96"/>
      <c r="H146" s="96"/>
      <c r="I146" s="96"/>
      <c r="J146" s="96"/>
      <c r="K146" s="96"/>
      <c r="L146" s="96"/>
      <c r="M146" s="96"/>
      <c r="N146" s="96"/>
      <c r="O146" s="96"/>
      <c r="P146" s="96"/>
      <c r="Q146" s="96"/>
      <c r="R146" s="96"/>
      <c r="S146" s="96"/>
      <c r="T146" s="96"/>
      <c r="U146" s="96"/>
      <c r="V146" s="96"/>
      <c r="W146" s="96"/>
      <c r="X146" s="96"/>
      <c r="Y146" s="96"/>
      <c r="Z146" s="96"/>
      <c r="AA146" s="96"/>
      <c r="AB146" s="96"/>
      <c r="AC146" s="96"/>
      <c r="AD146" s="96"/>
      <c r="AE146" s="96"/>
      <c r="AF146" s="96"/>
    </row>
    <row r="147" spans="1:32" ht="12.75" customHeight="1" x14ac:dyDescent="0.2">
      <c r="A147" s="96"/>
      <c r="B147" s="96"/>
      <c r="C147" s="96"/>
      <c r="D147" s="96"/>
      <c r="E147" s="96"/>
      <c r="F147" s="96"/>
      <c r="G147" s="96"/>
      <c r="H147" s="96"/>
      <c r="I147" s="96"/>
      <c r="J147" s="96"/>
      <c r="K147" s="96"/>
      <c r="L147" s="96"/>
      <c r="M147" s="96"/>
      <c r="N147" s="96"/>
      <c r="O147" s="96"/>
      <c r="P147" s="96"/>
      <c r="Q147" s="96"/>
      <c r="R147" s="96"/>
      <c r="S147" s="96"/>
      <c r="T147" s="96"/>
      <c r="U147" s="96"/>
      <c r="V147" s="96"/>
      <c r="W147" s="96"/>
      <c r="X147" s="96"/>
      <c r="Y147" s="96"/>
      <c r="Z147" s="96"/>
      <c r="AA147" s="96"/>
      <c r="AB147" s="96"/>
      <c r="AC147" s="96"/>
      <c r="AD147" s="96"/>
      <c r="AE147" s="96"/>
      <c r="AF147" s="96"/>
    </row>
    <row r="148" spans="1:32" ht="12.75" customHeight="1" x14ac:dyDescent="0.2">
      <c r="A148" s="96"/>
      <c r="B148" s="96"/>
      <c r="C148" s="96"/>
      <c r="D148" s="96"/>
      <c r="E148" s="96"/>
      <c r="F148" s="96"/>
      <c r="G148" s="96"/>
      <c r="H148" s="96"/>
      <c r="I148" s="96"/>
      <c r="J148" s="96"/>
      <c r="K148" s="96"/>
      <c r="L148" s="96"/>
      <c r="M148" s="96"/>
      <c r="N148" s="96"/>
      <c r="O148" s="96"/>
      <c r="P148" s="96"/>
      <c r="Q148" s="96"/>
      <c r="R148" s="96"/>
      <c r="S148" s="96"/>
      <c r="T148" s="96"/>
      <c r="U148" s="96"/>
      <c r="V148" s="96"/>
      <c r="W148" s="96"/>
      <c r="X148" s="96"/>
      <c r="Y148" s="96"/>
      <c r="Z148" s="96"/>
      <c r="AA148" s="96"/>
      <c r="AB148" s="96"/>
      <c r="AC148" s="96"/>
      <c r="AD148" s="96"/>
      <c r="AE148" s="96"/>
      <c r="AF148" s="96"/>
    </row>
    <row r="149" spans="1:32" ht="12.75" customHeight="1" x14ac:dyDescent="0.2">
      <c r="A149" s="96"/>
      <c r="B149" s="96"/>
      <c r="C149" s="96"/>
      <c r="D149" s="96"/>
      <c r="E149" s="96"/>
      <c r="F149" s="96"/>
      <c r="G149" s="96"/>
      <c r="H149" s="96"/>
      <c r="I149" s="96"/>
      <c r="J149" s="96"/>
      <c r="K149" s="96"/>
      <c r="L149" s="96"/>
      <c r="M149" s="96"/>
      <c r="N149" s="96"/>
      <c r="O149" s="96"/>
      <c r="P149" s="96"/>
      <c r="Q149" s="96"/>
      <c r="R149" s="96"/>
      <c r="S149" s="96"/>
      <c r="T149" s="96"/>
      <c r="U149" s="96"/>
      <c r="V149" s="96"/>
      <c r="W149" s="96"/>
      <c r="X149" s="96"/>
      <c r="Y149" s="96"/>
      <c r="Z149" s="96"/>
      <c r="AA149" s="96"/>
      <c r="AB149" s="96"/>
      <c r="AC149" s="96"/>
      <c r="AD149" s="96"/>
      <c r="AE149" s="96"/>
      <c r="AF149" s="96"/>
    </row>
    <row r="150" spans="1:32" ht="12.75" customHeight="1" x14ac:dyDescent="0.2">
      <c r="A150" s="96"/>
      <c r="B150" s="96"/>
      <c r="C150" s="96"/>
      <c r="D150" s="96"/>
      <c r="E150" s="96"/>
      <c r="F150" s="96"/>
      <c r="G150" s="96"/>
      <c r="H150" s="96"/>
      <c r="I150" s="96"/>
      <c r="J150" s="96"/>
      <c r="K150" s="96"/>
      <c r="L150" s="96"/>
      <c r="M150" s="96"/>
      <c r="N150" s="96"/>
      <c r="O150" s="96"/>
      <c r="P150" s="96"/>
      <c r="Q150" s="96"/>
      <c r="R150" s="96"/>
      <c r="S150" s="96"/>
      <c r="T150" s="96"/>
      <c r="U150" s="96"/>
      <c r="V150" s="96"/>
      <c r="W150" s="96"/>
      <c r="X150" s="96"/>
      <c r="Y150" s="96"/>
      <c r="Z150" s="96"/>
      <c r="AA150" s="96"/>
      <c r="AB150" s="96"/>
      <c r="AC150" s="96"/>
      <c r="AD150" s="96"/>
      <c r="AE150" s="96"/>
      <c r="AF150" s="96"/>
    </row>
    <row r="151" spans="1:32" ht="12.75" customHeight="1" x14ac:dyDescent="0.2">
      <c r="A151" s="96"/>
      <c r="B151" s="96"/>
      <c r="C151" s="96"/>
      <c r="D151" s="96"/>
      <c r="E151" s="96"/>
      <c r="F151" s="96"/>
      <c r="G151" s="96"/>
      <c r="H151" s="96"/>
      <c r="I151" s="96"/>
      <c r="J151" s="96"/>
      <c r="K151" s="96"/>
      <c r="L151" s="96"/>
      <c r="M151" s="96"/>
      <c r="N151" s="96"/>
      <c r="O151" s="96"/>
      <c r="P151" s="96"/>
      <c r="Q151" s="96"/>
      <c r="R151" s="96"/>
      <c r="S151" s="96"/>
      <c r="T151" s="96"/>
      <c r="U151" s="96"/>
      <c r="V151" s="96"/>
      <c r="W151" s="96"/>
      <c r="X151" s="96"/>
      <c r="Y151" s="96"/>
      <c r="Z151" s="96"/>
      <c r="AA151" s="96"/>
      <c r="AB151" s="96"/>
      <c r="AC151" s="96"/>
      <c r="AD151" s="96"/>
      <c r="AE151" s="96"/>
      <c r="AF151" s="96"/>
    </row>
    <row r="152" spans="1:32" ht="12.75" customHeight="1" x14ac:dyDescent="0.2">
      <c r="A152" s="96"/>
      <c r="B152" s="96"/>
      <c r="C152" s="96"/>
      <c r="D152" s="96"/>
      <c r="E152" s="96"/>
      <c r="F152" s="96"/>
      <c r="G152" s="96"/>
      <c r="H152" s="96"/>
      <c r="I152" s="96"/>
      <c r="J152" s="96"/>
      <c r="K152" s="96"/>
      <c r="L152" s="96"/>
      <c r="M152" s="96"/>
      <c r="N152" s="96"/>
      <c r="O152" s="96"/>
      <c r="P152" s="96"/>
      <c r="Q152" s="96"/>
      <c r="R152" s="96"/>
      <c r="S152" s="96"/>
      <c r="T152" s="96"/>
      <c r="U152" s="96"/>
      <c r="V152" s="96"/>
      <c r="W152" s="96"/>
      <c r="X152" s="96"/>
      <c r="Y152" s="96"/>
      <c r="Z152" s="96"/>
      <c r="AA152" s="96"/>
      <c r="AB152" s="96"/>
      <c r="AC152" s="96"/>
      <c r="AD152" s="96"/>
      <c r="AE152" s="96"/>
      <c r="AF152" s="96"/>
    </row>
    <row r="153" spans="1:32" ht="12.75" customHeight="1" x14ac:dyDescent="0.2">
      <c r="A153" s="96"/>
      <c r="B153" s="96"/>
      <c r="C153" s="96"/>
      <c r="D153" s="96"/>
      <c r="E153" s="96"/>
      <c r="F153" s="96"/>
      <c r="G153" s="96"/>
      <c r="H153" s="96"/>
      <c r="I153" s="96"/>
      <c r="J153" s="96"/>
      <c r="K153" s="96"/>
      <c r="L153" s="96"/>
      <c r="M153" s="96"/>
      <c r="N153" s="96"/>
      <c r="O153" s="96"/>
      <c r="P153" s="96"/>
      <c r="Q153" s="96"/>
      <c r="R153" s="96"/>
      <c r="S153" s="96"/>
      <c r="T153" s="96"/>
      <c r="U153" s="96"/>
      <c r="V153" s="96"/>
      <c r="W153" s="96"/>
      <c r="X153" s="96"/>
      <c r="Y153" s="96"/>
      <c r="Z153" s="96"/>
      <c r="AA153" s="96"/>
      <c r="AB153" s="96"/>
      <c r="AC153" s="96"/>
      <c r="AD153" s="96"/>
      <c r="AE153" s="96"/>
      <c r="AF153" s="96"/>
    </row>
    <row r="154" spans="1:32" ht="12.75" customHeight="1" x14ac:dyDescent="0.2">
      <c r="A154" s="96"/>
      <c r="B154" s="96"/>
      <c r="C154" s="96"/>
      <c r="D154" s="96"/>
      <c r="E154" s="96"/>
      <c r="F154" s="96"/>
      <c r="G154" s="96"/>
      <c r="H154" s="96"/>
      <c r="I154" s="96"/>
      <c r="J154" s="96"/>
      <c r="K154" s="96"/>
      <c r="L154" s="96"/>
      <c r="M154" s="96"/>
      <c r="N154" s="96"/>
      <c r="O154" s="96"/>
      <c r="P154" s="96"/>
      <c r="Q154" s="96"/>
      <c r="R154" s="96"/>
      <c r="S154" s="96"/>
      <c r="T154" s="96"/>
      <c r="U154" s="96"/>
      <c r="V154" s="96"/>
      <c r="W154" s="96"/>
      <c r="X154" s="96"/>
      <c r="Y154" s="96"/>
      <c r="Z154" s="96"/>
      <c r="AA154" s="96"/>
      <c r="AB154" s="96"/>
      <c r="AC154" s="96"/>
      <c r="AD154" s="96"/>
      <c r="AE154" s="96"/>
      <c r="AF154" s="96"/>
    </row>
    <row r="155" spans="1:32" ht="12.75" customHeight="1" x14ac:dyDescent="0.2">
      <c r="A155" s="96"/>
      <c r="B155" s="96"/>
      <c r="C155" s="96"/>
      <c r="D155" s="96"/>
      <c r="E155" s="96"/>
      <c r="F155" s="96"/>
      <c r="G155" s="96"/>
      <c r="H155" s="96"/>
      <c r="I155" s="96"/>
      <c r="J155" s="96"/>
      <c r="K155" s="96"/>
      <c r="L155" s="96"/>
      <c r="M155" s="96"/>
      <c r="N155" s="96"/>
      <c r="O155" s="96"/>
      <c r="P155" s="96"/>
      <c r="Q155" s="96"/>
      <c r="R155" s="96"/>
      <c r="S155" s="96"/>
      <c r="T155" s="96"/>
      <c r="U155" s="96"/>
      <c r="V155" s="96"/>
      <c r="W155" s="96"/>
      <c r="X155" s="96"/>
      <c r="Y155" s="96"/>
      <c r="Z155" s="96"/>
      <c r="AA155" s="96"/>
      <c r="AB155" s="96"/>
      <c r="AC155" s="96"/>
      <c r="AD155" s="96"/>
      <c r="AE155" s="96"/>
      <c r="AF155" s="96"/>
    </row>
    <row r="156" spans="1:32" ht="12.75" customHeight="1" x14ac:dyDescent="0.2">
      <c r="A156" s="96"/>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96"/>
      <c r="AF156" s="96"/>
    </row>
    <row r="157" spans="1:32" ht="12.75" customHeight="1" x14ac:dyDescent="0.2">
      <c r="A157" s="96"/>
      <c r="B157" s="96"/>
      <c r="C157" s="96"/>
      <c r="D157" s="96"/>
      <c r="E157" s="96"/>
      <c r="F157" s="96"/>
      <c r="G157" s="96"/>
      <c r="H157" s="96"/>
      <c r="I157" s="96"/>
      <c r="J157" s="96"/>
      <c r="K157" s="96"/>
      <c r="L157" s="96"/>
      <c r="M157" s="96"/>
      <c r="N157" s="96"/>
      <c r="O157" s="96"/>
      <c r="P157" s="96"/>
      <c r="Q157" s="96"/>
      <c r="R157" s="96"/>
      <c r="S157" s="96"/>
      <c r="T157" s="96"/>
      <c r="U157" s="96"/>
      <c r="V157" s="96"/>
      <c r="W157" s="96"/>
      <c r="X157" s="96"/>
      <c r="Y157" s="96"/>
      <c r="Z157" s="96"/>
      <c r="AA157" s="96"/>
      <c r="AB157" s="96"/>
      <c r="AC157" s="96"/>
      <c r="AD157" s="96"/>
      <c r="AE157" s="96"/>
      <c r="AF157" s="96"/>
    </row>
    <row r="158" spans="1:32" ht="12.75" customHeight="1" x14ac:dyDescent="0.2">
      <c r="A158" s="96"/>
      <c r="B158" s="96"/>
      <c r="C158" s="96"/>
      <c r="D158" s="96"/>
      <c r="E158" s="96"/>
      <c r="F158" s="96"/>
      <c r="G158" s="96"/>
      <c r="H158" s="96"/>
      <c r="I158" s="96"/>
      <c r="J158" s="96"/>
      <c r="K158" s="96"/>
      <c r="L158" s="96"/>
      <c r="M158" s="96"/>
      <c r="N158" s="96"/>
      <c r="O158" s="96"/>
      <c r="P158" s="96"/>
      <c r="Q158" s="96"/>
      <c r="R158" s="96"/>
      <c r="S158" s="96"/>
      <c r="T158" s="96"/>
      <c r="U158" s="96"/>
      <c r="V158" s="96"/>
      <c r="W158" s="96"/>
      <c r="X158" s="96"/>
      <c r="Y158" s="96"/>
      <c r="Z158" s="96"/>
      <c r="AA158" s="96"/>
      <c r="AB158" s="96"/>
      <c r="AC158" s="96"/>
      <c r="AD158" s="96"/>
      <c r="AE158" s="96"/>
      <c r="AF158" s="96"/>
    </row>
    <row r="159" spans="1:32" ht="12.75" customHeight="1" x14ac:dyDescent="0.2">
      <c r="A159" s="96"/>
      <c r="B159" s="96"/>
      <c r="C159" s="96"/>
      <c r="D159" s="96"/>
      <c r="E159" s="96"/>
      <c r="F159" s="96"/>
      <c r="G159" s="96"/>
      <c r="H159" s="96"/>
      <c r="I159" s="96"/>
      <c r="J159" s="96"/>
      <c r="K159" s="96"/>
      <c r="L159" s="96"/>
      <c r="M159" s="96"/>
      <c r="N159" s="96"/>
      <c r="O159" s="96"/>
      <c r="P159" s="96"/>
      <c r="Q159" s="96"/>
      <c r="R159" s="96"/>
      <c r="S159" s="96"/>
      <c r="T159" s="96"/>
      <c r="U159" s="96"/>
      <c r="V159" s="96"/>
      <c r="W159" s="96"/>
      <c r="X159" s="96"/>
      <c r="Y159" s="96"/>
      <c r="Z159" s="96"/>
      <c r="AA159" s="96"/>
      <c r="AB159" s="96"/>
      <c r="AC159" s="96"/>
      <c r="AD159" s="96"/>
      <c r="AE159" s="96"/>
      <c r="AF159" s="96"/>
    </row>
    <row r="160" spans="1:32" ht="12.75" customHeight="1" x14ac:dyDescent="0.2">
      <c r="A160" s="96"/>
      <c r="B160" s="96"/>
      <c r="C160" s="96"/>
      <c r="D160" s="96"/>
      <c r="E160" s="96"/>
      <c r="F160" s="96"/>
      <c r="G160" s="96"/>
      <c r="H160" s="96"/>
      <c r="I160" s="96"/>
      <c r="J160" s="96"/>
      <c r="K160" s="96"/>
      <c r="L160" s="96"/>
      <c r="M160" s="96"/>
      <c r="N160" s="96"/>
      <c r="O160" s="96"/>
      <c r="P160" s="96"/>
      <c r="Q160" s="96"/>
      <c r="R160" s="96"/>
      <c r="S160" s="96"/>
      <c r="T160" s="96"/>
      <c r="U160" s="96"/>
      <c r="V160" s="96"/>
      <c r="W160" s="96"/>
      <c r="X160" s="96"/>
      <c r="Y160" s="96"/>
      <c r="Z160" s="96"/>
      <c r="AA160" s="96"/>
      <c r="AB160" s="96"/>
      <c r="AC160" s="96"/>
      <c r="AD160" s="96"/>
      <c r="AE160" s="96"/>
      <c r="AF160" s="96"/>
    </row>
    <row r="161" spans="1:32" ht="12.75" customHeight="1" x14ac:dyDescent="0.2">
      <c r="A161" s="96"/>
      <c r="B161" s="96"/>
      <c r="C161" s="96"/>
      <c r="D161" s="96"/>
      <c r="E161" s="96"/>
      <c r="F161" s="96"/>
      <c r="G161" s="96"/>
      <c r="H161" s="96"/>
      <c r="I161" s="96"/>
      <c r="J161" s="96"/>
      <c r="K161" s="96"/>
      <c r="L161" s="96"/>
      <c r="M161" s="96"/>
      <c r="N161" s="96"/>
      <c r="O161" s="96"/>
      <c r="P161" s="96"/>
      <c r="Q161" s="96"/>
      <c r="R161" s="96"/>
      <c r="S161" s="96"/>
      <c r="T161" s="96"/>
      <c r="U161" s="96"/>
      <c r="V161" s="96"/>
      <c r="W161" s="96"/>
      <c r="X161" s="96"/>
      <c r="Y161" s="96"/>
      <c r="Z161" s="96"/>
      <c r="AA161" s="96"/>
      <c r="AB161" s="96"/>
      <c r="AC161" s="96"/>
      <c r="AD161" s="96"/>
      <c r="AE161" s="96"/>
      <c r="AF161" s="96"/>
    </row>
    <row r="162" spans="1:32" ht="12.75" customHeight="1" x14ac:dyDescent="0.2">
      <c r="A162" s="96"/>
      <c r="B162" s="96"/>
      <c r="C162" s="96"/>
      <c r="D162" s="96"/>
      <c r="E162" s="96"/>
      <c r="F162" s="96"/>
      <c r="G162" s="96"/>
      <c r="H162" s="96"/>
      <c r="I162" s="96"/>
      <c r="J162" s="96"/>
      <c r="K162" s="96"/>
      <c r="L162" s="96"/>
      <c r="M162" s="96"/>
      <c r="N162" s="96"/>
      <c r="O162" s="96"/>
      <c r="P162" s="96"/>
      <c r="Q162" s="96"/>
      <c r="R162" s="96"/>
      <c r="S162" s="96"/>
      <c r="T162" s="96"/>
      <c r="U162" s="96"/>
      <c r="V162" s="96"/>
      <c r="W162" s="96"/>
      <c r="X162" s="96"/>
      <c r="Y162" s="96"/>
      <c r="Z162" s="96"/>
      <c r="AA162" s="96"/>
      <c r="AB162" s="96"/>
      <c r="AC162" s="96"/>
      <c r="AD162" s="96"/>
      <c r="AE162" s="96"/>
      <c r="AF162" s="96"/>
    </row>
    <row r="163" spans="1:32" ht="12.75" customHeight="1" x14ac:dyDescent="0.2">
      <c r="A163" s="96"/>
      <c r="B163" s="96"/>
      <c r="C163" s="96"/>
      <c r="D163" s="96"/>
      <c r="E163" s="96"/>
      <c r="F163" s="96"/>
      <c r="G163" s="96"/>
      <c r="H163" s="96"/>
      <c r="I163" s="96"/>
      <c r="J163" s="96"/>
      <c r="K163" s="96"/>
      <c r="L163" s="96"/>
      <c r="M163" s="96"/>
      <c r="N163" s="96"/>
      <c r="O163" s="96"/>
      <c r="P163" s="96"/>
      <c r="Q163" s="96"/>
      <c r="R163" s="96"/>
      <c r="S163" s="96"/>
      <c r="T163" s="96"/>
      <c r="U163" s="96"/>
      <c r="V163" s="96"/>
      <c r="W163" s="96"/>
      <c r="X163" s="96"/>
      <c r="Y163" s="96"/>
      <c r="Z163" s="96"/>
      <c r="AA163" s="96"/>
      <c r="AB163" s="96"/>
      <c r="AC163" s="96"/>
      <c r="AD163" s="96"/>
      <c r="AE163" s="96"/>
      <c r="AF163" s="96"/>
    </row>
    <row r="164" spans="1:32" ht="12.75" customHeight="1" x14ac:dyDescent="0.2">
      <c r="A164" s="96"/>
      <c r="B164" s="96"/>
      <c r="C164" s="96"/>
      <c r="D164" s="96"/>
      <c r="E164" s="96"/>
      <c r="F164" s="96"/>
      <c r="G164" s="96"/>
      <c r="H164" s="96"/>
      <c r="I164" s="96"/>
      <c r="J164" s="96"/>
      <c r="K164" s="96"/>
      <c r="L164" s="96"/>
      <c r="M164" s="96"/>
      <c r="N164" s="96"/>
      <c r="O164" s="96"/>
      <c r="P164" s="96"/>
      <c r="Q164" s="96"/>
      <c r="R164" s="96"/>
      <c r="S164" s="96"/>
      <c r="T164" s="96"/>
      <c r="U164" s="96"/>
      <c r="V164" s="96"/>
      <c r="W164" s="96"/>
      <c r="X164" s="96"/>
      <c r="Y164" s="96"/>
      <c r="Z164" s="96"/>
      <c r="AA164" s="96"/>
      <c r="AB164" s="96"/>
      <c r="AC164" s="96"/>
      <c r="AD164" s="96"/>
      <c r="AE164" s="96"/>
      <c r="AF164" s="96"/>
    </row>
    <row r="165" spans="1:32" ht="12.75" customHeight="1" x14ac:dyDescent="0.2">
      <c r="A165" s="96"/>
      <c r="B165" s="96"/>
      <c r="C165" s="96"/>
      <c r="D165" s="96"/>
      <c r="E165" s="96"/>
      <c r="F165" s="96"/>
      <c r="G165" s="96"/>
      <c r="H165" s="96"/>
      <c r="I165" s="96"/>
      <c r="J165" s="96"/>
      <c r="K165" s="96"/>
      <c r="L165" s="96"/>
      <c r="M165" s="96"/>
      <c r="N165" s="96"/>
      <c r="O165" s="96"/>
      <c r="P165" s="96"/>
      <c r="Q165" s="96"/>
      <c r="R165" s="96"/>
      <c r="S165" s="96"/>
      <c r="T165" s="96"/>
      <c r="U165" s="96"/>
      <c r="V165" s="96"/>
      <c r="W165" s="96"/>
      <c r="X165" s="96"/>
      <c r="Y165" s="96"/>
      <c r="Z165" s="96"/>
      <c r="AA165" s="96"/>
      <c r="AB165" s="96"/>
      <c r="AC165" s="96"/>
      <c r="AD165" s="96"/>
      <c r="AE165" s="96"/>
      <c r="AF165" s="96"/>
    </row>
    <row r="166" spans="1:32" ht="12.75" customHeight="1" x14ac:dyDescent="0.2">
      <c r="A166" s="96"/>
      <c r="B166" s="96"/>
      <c r="C166" s="96"/>
      <c r="D166" s="96"/>
      <c r="E166" s="96"/>
      <c r="F166" s="96"/>
      <c r="G166" s="96"/>
      <c r="H166" s="96"/>
      <c r="I166" s="96"/>
      <c r="J166" s="96"/>
      <c r="K166" s="96"/>
      <c r="L166" s="96"/>
      <c r="M166" s="96"/>
      <c r="N166" s="96"/>
      <c r="O166" s="96"/>
      <c r="P166" s="96"/>
      <c r="Q166" s="96"/>
      <c r="R166" s="96"/>
      <c r="S166" s="96"/>
      <c r="T166" s="96"/>
      <c r="U166" s="96"/>
      <c r="V166" s="96"/>
      <c r="W166" s="96"/>
      <c r="X166" s="96"/>
      <c r="Y166" s="96"/>
      <c r="Z166" s="96"/>
      <c r="AA166" s="96"/>
      <c r="AB166" s="96"/>
      <c r="AC166" s="96"/>
      <c r="AD166" s="96"/>
      <c r="AE166" s="96"/>
      <c r="AF166" s="96"/>
    </row>
    <row r="167" spans="1:32" ht="12.75" customHeight="1" x14ac:dyDescent="0.2">
      <c r="A167" s="96"/>
      <c r="B167" s="96"/>
      <c r="C167" s="96"/>
      <c r="D167" s="96"/>
      <c r="E167" s="96"/>
      <c r="F167" s="96"/>
      <c r="G167" s="96"/>
      <c r="H167" s="96"/>
      <c r="I167" s="96"/>
      <c r="J167" s="96"/>
      <c r="K167" s="96"/>
      <c r="L167" s="96"/>
      <c r="M167" s="96"/>
      <c r="N167" s="96"/>
      <c r="O167" s="96"/>
      <c r="P167" s="96"/>
      <c r="Q167" s="96"/>
      <c r="R167" s="96"/>
      <c r="S167" s="96"/>
      <c r="T167" s="96"/>
      <c r="U167" s="96"/>
      <c r="V167" s="96"/>
      <c r="W167" s="96"/>
      <c r="X167" s="96"/>
      <c r="Y167" s="96"/>
      <c r="Z167" s="96"/>
      <c r="AA167" s="96"/>
      <c r="AB167" s="96"/>
      <c r="AC167" s="96"/>
      <c r="AD167" s="96"/>
      <c r="AE167" s="96"/>
      <c r="AF167" s="96"/>
    </row>
    <row r="168" spans="1:32" ht="12.75" customHeight="1" x14ac:dyDescent="0.2">
      <c r="A168" s="96"/>
      <c r="B168" s="96"/>
      <c r="C168" s="96"/>
      <c r="D168" s="96"/>
      <c r="E168" s="96"/>
      <c r="F168" s="96"/>
      <c r="G168" s="96"/>
      <c r="H168" s="96"/>
      <c r="I168" s="96"/>
      <c r="J168" s="96"/>
      <c r="K168" s="96"/>
      <c r="L168" s="96"/>
      <c r="M168" s="96"/>
      <c r="N168" s="96"/>
      <c r="O168" s="96"/>
      <c r="P168" s="96"/>
      <c r="Q168" s="96"/>
      <c r="R168" s="96"/>
      <c r="S168" s="96"/>
      <c r="T168" s="96"/>
      <c r="U168" s="96"/>
      <c r="V168" s="96"/>
      <c r="W168" s="96"/>
      <c r="X168" s="96"/>
      <c r="Y168" s="96"/>
      <c r="Z168" s="96"/>
      <c r="AA168" s="96"/>
      <c r="AB168" s="96"/>
      <c r="AC168" s="96"/>
      <c r="AD168" s="96"/>
      <c r="AE168" s="96"/>
      <c r="AF168" s="96"/>
    </row>
    <row r="169" spans="1:32" ht="12.75" customHeight="1" x14ac:dyDescent="0.2">
      <c r="A169" s="96"/>
      <c r="B169" s="96"/>
      <c r="C169" s="96"/>
      <c r="D169" s="96"/>
      <c r="E169" s="96"/>
      <c r="F169" s="96"/>
      <c r="G169" s="96"/>
      <c r="H169" s="96"/>
      <c r="I169" s="96"/>
      <c r="J169" s="96"/>
      <c r="K169" s="96"/>
      <c r="L169" s="96"/>
      <c r="M169" s="96"/>
      <c r="N169" s="96"/>
      <c r="O169" s="96"/>
      <c r="P169" s="96"/>
      <c r="Q169" s="96"/>
      <c r="R169" s="96"/>
      <c r="S169" s="96"/>
      <c r="T169" s="96"/>
      <c r="U169" s="96"/>
      <c r="V169" s="96"/>
      <c r="W169" s="96"/>
      <c r="X169" s="96"/>
      <c r="Y169" s="96"/>
      <c r="Z169" s="96"/>
      <c r="AA169" s="96"/>
      <c r="AB169" s="96"/>
      <c r="AC169" s="96"/>
      <c r="AD169" s="96"/>
      <c r="AE169" s="96"/>
      <c r="AF169" s="96"/>
    </row>
    <row r="170" spans="1:32" ht="12.75" customHeight="1" x14ac:dyDescent="0.2">
      <c r="A170" s="96"/>
      <c r="B170" s="96"/>
      <c r="C170" s="96"/>
      <c r="D170" s="96"/>
      <c r="E170" s="96"/>
      <c r="F170" s="96"/>
      <c r="G170" s="96"/>
      <c r="H170" s="96"/>
      <c r="I170" s="96"/>
      <c r="J170" s="96"/>
      <c r="K170" s="96"/>
      <c r="L170" s="96"/>
      <c r="M170" s="96"/>
      <c r="N170" s="96"/>
      <c r="O170" s="96"/>
      <c r="P170" s="96"/>
      <c r="Q170" s="96"/>
      <c r="R170" s="96"/>
      <c r="S170" s="96"/>
      <c r="T170" s="96"/>
      <c r="U170" s="96"/>
      <c r="V170" s="96"/>
      <c r="W170" s="96"/>
      <c r="X170" s="96"/>
      <c r="Y170" s="96"/>
      <c r="Z170" s="96"/>
      <c r="AA170" s="96"/>
      <c r="AB170" s="96"/>
      <c r="AC170" s="96"/>
      <c r="AD170" s="96"/>
      <c r="AE170" s="96"/>
      <c r="AF170" s="96"/>
    </row>
    <row r="171" spans="1:32" ht="12.75" customHeight="1" x14ac:dyDescent="0.2">
      <c r="A171" s="96"/>
      <c r="B171" s="96"/>
      <c r="C171" s="96"/>
      <c r="D171" s="96"/>
      <c r="E171" s="96"/>
      <c r="F171" s="96"/>
      <c r="G171" s="96"/>
      <c r="H171" s="96"/>
      <c r="I171" s="96"/>
      <c r="J171" s="96"/>
      <c r="K171" s="96"/>
      <c r="L171" s="96"/>
      <c r="M171" s="96"/>
      <c r="N171" s="96"/>
      <c r="O171" s="96"/>
      <c r="P171" s="96"/>
      <c r="Q171" s="96"/>
      <c r="R171" s="96"/>
      <c r="S171" s="96"/>
      <c r="T171" s="96"/>
      <c r="U171" s="96"/>
      <c r="V171" s="96"/>
      <c r="W171" s="96"/>
      <c r="X171" s="96"/>
      <c r="Y171" s="96"/>
      <c r="Z171" s="96"/>
      <c r="AA171" s="96"/>
      <c r="AB171" s="96"/>
      <c r="AC171" s="96"/>
      <c r="AD171" s="96"/>
      <c r="AE171" s="96"/>
      <c r="AF171" s="96"/>
    </row>
    <row r="172" spans="1:32" ht="12.75" customHeight="1" x14ac:dyDescent="0.2">
      <c r="A172" s="96"/>
      <c r="B172" s="96"/>
      <c r="C172" s="96"/>
      <c r="D172" s="96"/>
      <c r="E172" s="96"/>
      <c r="F172" s="96"/>
      <c r="G172" s="96"/>
      <c r="H172" s="96"/>
      <c r="I172" s="96"/>
      <c r="J172" s="96"/>
      <c r="K172" s="96"/>
      <c r="L172" s="96"/>
      <c r="M172" s="96"/>
      <c r="N172" s="96"/>
      <c r="O172" s="96"/>
      <c r="P172" s="96"/>
      <c r="Q172" s="96"/>
      <c r="R172" s="96"/>
      <c r="S172" s="96"/>
      <c r="T172" s="96"/>
      <c r="U172" s="96"/>
      <c r="V172" s="96"/>
      <c r="W172" s="96"/>
      <c r="X172" s="96"/>
      <c r="Y172" s="96"/>
      <c r="Z172" s="96"/>
      <c r="AA172" s="96"/>
      <c r="AB172" s="96"/>
      <c r="AC172" s="96"/>
      <c r="AD172" s="96"/>
      <c r="AE172" s="96"/>
      <c r="AF172" s="96"/>
    </row>
    <row r="173" spans="1:32" ht="12.75" customHeight="1" x14ac:dyDescent="0.2">
      <c r="A173" s="96"/>
      <c r="B173" s="96"/>
      <c r="C173" s="96"/>
      <c r="D173" s="96"/>
      <c r="E173" s="96"/>
      <c r="F173" s="96"/>
      <c r="G173" s="96"/>
      <c r="H173" s="96"/>
      <c r="I173" s="96"/>
      <c r="J173" s="96"/>
      <c r="K173" s="96"/>
      <c r="L173" s="96"/>
      <c r="M173" s="96"/>
      <c r="N173" s="96"/>
      <c r="O173" s="96"/>
      <c r="P173" s="96"/>
      <c r="Q173" s="96"/>
      <c r="R173" s="96"/>
      <c r="S173" s="96"/>
      <c r="T173" s="96"/>
      <c r="U173" s="96"/>
      <c r="V173" s="96"/>
      <c r="W173" s="96"/>
      <c r="X173" s="96"/>
      <c r="Y173" s="96"/>
      <c r="Z173" s="96"/>
      <c r="AA173" s="96"/>
      <c r="AB173" s="96"/>
      <c r="AC173" s="96"/>
      <c r="AD173" s="96"/>
      <c r="AE173" s="96"/>
      <c r="AF173" s="96"/>
    </row>
    <row r="174" spans="1:32" ht="12.75" customHeight="1" x14ac:dyDescent="0.2">
      <c r="A174" s="96"/>
      <c r="B174" s="96"/>
      <c r="C174" s="96"/>
      <c r="D174" s="96"/>
      <c r="E174" s="96"/>
      <c r="F174" s="96"/>
      <c r="G174" s="96"/>
      <c r="H174" s="96"/>
      <c r="I174" s="96"/>
      <c r="J174" s="96"/>
      <c r="K174" s="96"/>
      <c r="L174" s="96"/>
      <c r="M174" s="96"/>
      <c r="N174" s="96"/>
      <c r="O174" s="96"/>
      <c r="P174" s="96"/>
      <c r="Q174" s="96"/>
      <c r="R174" s="96"/>
      <c r="S174" s="96"/>
      <c r="T174" s="96"/>
      <c r="U174" s="96"/>
      <c r="V174" s="96"/>
      <c r="W174" s="96"/>
      <c r="X174" s="96"/>
      <c r="Y174" s="96"/>
      <c r="Z174" s="96"/>
      <c r="AA174" s="96"/>
      <c r="AB174" s="96"/>
      <c r="AC174" s="96"/>
      <c r="AD174" s="96"/>
      <c r="AE174" s="96"/>
      <c r="AF174" s="96"/>
    </row>
    <row r="175" spans="1:32" ht="12.75" customHeight="1" x14ac:dyDescent="0.2">
      <c r="A175" s="96"/>
      <c r="B175" s="96"/>
      <c r="C175" s="96"/>
      <c r="D175" s="96"/>
      <c r="E175" s="96"/>
      <c r="F175" s="96"/>
      <c r="G175" s="96"/>
      <c r="H175" s="96"/>
      <c r="I175" s="96"/>
      <c r="J175" s="96"/>
      <c r="K175" s="96"/>
      <c r="L175" s="96"/>
      <c r="M175" s="96"/>
      <c r="N175" s="96"/>
      <c r="O175" s="96"/>
      <c r="P175" s="96"/>
      <c r="Q175" s="96"/>
      <c r="R175" s="96"/>
      <c r="S175" s="96"/>
      <c r="T175" s="96"/>
      <c r="U175" s="96"/>
      <c r="V175" s="96"/>
      <c r="W175" s="96"/>
      <c r="X175" s="96"/>
      <c r="Y175" s="96"/>
      <c r="Z175" s="96"/>
      <c r="AA175" s="96"/>
      <c r="AB175" s="96"/>
      <c r="AC175" s="96"/>
      <c r="AD175" s="96"/>
      <c r="AE175" s="96"/>
      <c r="AF175" s="96"/>
    </row>
    <row r="176" spans="1:32" ht="12.75" customHeight="1" x14ac:dyDescent="0.2">
      <c r="A176" s="96"/>
      <c r="B176" s="96"/>
      <c r="C176" s="96"/>
      <c r="D176" s="96"/>
      <c r="E176" s="96"/>
      <c r="F176" s="96"/>
      <c r="G176" s="96"/>
      <c r="H176" s="96"/>
      <c r="I176" s="96"/>
      <c r="J176" s="96"/>
      <c r="K176" s="96"/>
      <c r="L176" s="96"/>
      <c r="M176" s="96"/>
      <c r="N176" s="96"/>
      <c r="O176" s="96"/>
      <c r="P176" s="96"/>
      <c r="Q176" s="96"/>
      <c r="R176" s="96"/>
      <c r="S176" s="96"/>
      <c r="T176" s="96"/>
      <c r="U176" s="96"/>
      <c r="V176" s="96"/>
      <c r="W176" s="96"/>
      <c r="X176" s="96"/>
      <c r="Y176" s="96"/>
      <c r="Z176" s="96"/>
      <c r="AA176" s="96"/>
      <c r="AB176" s="96"/>
      <c r="AC176" s="96"/>
      <c r="AD176" s="96"/>
      <c r="AE176" s="96"/>
      <c r="AF176" s="96"/>
    </row>
    <row r="177" spans="1:32" ht="12.75" customHeight="1" x14ac:dyDescent="0.2">
      <c r="A177" s="96"/>
      <c r="B177" s="96"/>
      <c r="C177" s="96"/>
      <c r="D177" s="96"/>
      <c r="E177" s="96"/>
      <c r="F177" s="96"/>
      <c r="G177" s="96"/>
      <c r="H177" s="96"/>
      <c r="I177" s="96"/>
      <c r="J177" s="96"/>
      <c r="K177" s="96"/>
      <c r="L177" s="96"/>
      <c r="M177" s="96"/>
      <c r="N177" s="96"/>
      <c r="O177" s="96"/>
      <c r="P177" s="96"/>
      <c r="Q177" s="96"/>
      <c r="R177" s="96"/>
      <c r="S177" s="96"/>
      <c r="T177" s="96"/>
      <c r="U177" s="96"/>
      <c r="V177" s="96"/>
      <c r="W177" s="96"/>
      <c r="X177" s="96"/>
      <c r="Y177" s="96"/>
      <c r="Z177" s="96"/>
      <c r="AA177" s="96"/>
      <c r="AB177" s="96"/>
      <c r="AC177" s="96"/>
      <c r="AD177" s="96"/>
      <c r="AE177" s="96"/>
      <c r="AF177" s="96"/>
    </row>
    <row r="178" spans="1:32" ht="12.75" customHeight="1" x14ac:dyDescent="0.2">
      <c r="A178" s="96"/>
      <c r="B178" s="96"/>
      <c r="C178" s="96"/>
      <c r="D178" s="96"/>
      <c r="E178" s="96"/>
      <c r="F178" s="96"/>
      <c r="G178" s="96"/>
      <c r="H178" s="96"/>
      <c r="I178" s="96"/>
      <c r="J178" s="96"/>
      <c r="K178" s="96"/>
      <c r="L178" s="96"/>
      <c r="M178" s="96"/>
      <c r="N178" s="96"/>
      <c r="O178" s="96"/>
      <c r="P178" s="96"/>
      <c r="Q178" s="96"/>
      <c r="R178" s="96"/>
      <c r="S178" s="96"/>
      <c r="T178" s="96"/>
      <c r="U178" s="96"/>
      <c r="V178" s="96"/>
      <c r="W178" s="96"/>
      <c r="X178" s="96"/>
      <c r="Y178" s="96"/>
      <c r="Z178" s="96"/>
      <c r="AA178" s="96"/>
      <c r="AB178" s="96"/>
      <c r="AC178" s="96"/>
      <c r="AD178" s="96"/>
      <c r="AE178" s="96"/>
      <c r="AF178" s="96"/>
    </row>
    <row r="179" spans="1:32" ht="12.75" customHeight="1" x14ac:dyDescent="0.2">
      <c r="A179" s="96"/>
      <c r="B179" s="96"/>
      <c r="C179" s="96"/>
      <c r="D179" s="96"/>
      <c r="E179" s="96"/>
      <c r="F179" s="96"/>
      <c r="G179" s="96"/>
      <c r="H179" s="96"/>
      <c r="I179" s="96"/>
      <c r="J179" s="96"/>
      <c r="K179" s="96"/>
      <c r="L179" s="96"/>
      <c r="M179" s="96"/>
      <c r="N179" s="96"/>
      <c r="O179" s="96"/>
      <c r="P179" s="96"/>
      <c r="Q179" s="96"/>
      <c r="R179" s="96"/>
      <c r="S179" s="96"/>
      <c r="T179" s="96"/>
      <c r="U179" s="96"/>
      <c r="V179" s="96"/>
      <c r="W179" s="96"/>
      <c r="X179" s="96"/>
      <c r="Y179" s="96"/>
      <c r="Z179" s="96"/>
      <c r="AA179" s="96"/>
      <c r="AB179" s="96"/>
      <c r="AC179" s="96"/>
      <c r="AD179" s="96"/>
      <c r="AE179" s="96"/>
      <c r="AF179" s="96"/>
    </row>
    <row r="180" spans="1:32" ht="12.75" customHeight="1" x14ac:dyDescent="0.2">
      <c r="A180" s="96"/>
      <c r="B180" s="96"/>
      <c r="C180" s="96"/>
      <c r="D180" s="96"/>
      <c r="E180" s="96"/>
      <c r="F180" s="96"/>
      <c r="G180" s="96"/>
      <c r="H180" s="96"/>
      <c r="I180" s="96"/>
      <c r="J180" s="96"/>
      <c r="K180" s="96"/>
      <c r="L180" s="96"/>
      <c r="M180" s="96"/>
      <c r="N180" s="96"/>
      <c r="O180" s="96"/>
      <c r="P180" s="96"/>
      <c r="Q180" s="96"/>
      <c r="R180" s="96"/>
      <c r="S180" s="96"/>
      <c r="T180" s="96"/>
      <c r="U180" s="96"/>
      <c r="V180" s="96"/>
      <c r="W180" s="96"/>
      <c r="X180" s="96"/>
      <c r="Y180" s="96"/>
      <c r="Z180" s="96"/>
      <c r="AA180" s="96"/>
      <c r="AB180" s="96"/>
      <c r="AC180" s="96"/>
      <c r="AD180" s="96"/>
      <c r="AE180" s="96"/>
      <c r="AF180" s="96"/>
    </row>
    <row r="181" spans="1:32" ht="12.75" customHeight="1" x14ac:dyDescent="0.2">
      <c r="A181" s="96"/>
      <c r="B181" s="96"/>
      <c r="C181" s="96"/>
      <c r="D181" s="96"/>
      <c r="E181" s="96"/>
      <c r="F181" s="96"/>
      <c r="G181" s="96"/>
      <c r="H181" s="96"/>
      <c r="I181" s="96"/>
      <c r="J181" s="96"/>
      <c r="K181" s="96"/>
      <c r="L181" s="96"/>
      <c r="M181" s="96"/>
      <c r="N181" s="96"/>
      <c r="O181" s="96"/>
      <c r="P181" s="96"/>
      <c r="Q181" s="96"/>
      <c r="R181" s="96"/>
      <c r="S181" s="96"/>
      <c r="T181" s="96"/>
      <c r="U181" s="96"/>
      <c r="V181" s="96"/>
      <c r="W181" s="96"/>
      <c r="X181" s="96"/>
      <c r="Y181" s="96"/>
      <c r="Z181" s="96"/>
      <c r="AA181" s="96"/>
      <c r="AB181" s="96"/>
      <c r="AC181" s="96"/>
      <c r="AD181" s="96"/>
      <c r="AE181" s="96"/>
      <c r="AF181" s="96"/>
    </row>
    <row r="182" spans="1:32" ht="12.75" customHeight="1" x14ac:dyDescent="0.2">
      <c r="A182" s="96"/>
      <c r="B182" s="96"/>
      <c r="C182" s="96"/>
      <c r="D182" s="96"/>
      <c r="E182" s="96"/>
      <c r="F182" s="96"/>
      <c r="G182" s="96"/>
      <c r="H182" s="96"/>
      <c r="I182" s="96"/>
      <c r="J182" s="96"/>
      <c r="K182" s="96"/>
      <c r="L182" s="96"/>
      <c r="M182" s="96"/>
      <c r="N182" s="96"/>
      <c r="O182" s="96"/>
      <c r="P182" s="96"/>
      <c r="Q182" s="96"/>
      <c r="R182" s="96"/>
      <c r="S182" s="96"/>
      <c r="T182" s="96"/>
      <c r="U182" s="96"/>
      <c r="V182" s="96"/>
      <c r="W182" s="96"/>
      <c r="X182" s="96"/>
      <c r="Y182" s="96"/>
      <c r="Z182" s="96"/>
      <c r="AA182" s="96"/>
      <c r="AB182" s="96"/>
      <c r="AC182" s="96"/>
      <c r="AD182" s="96"/>
      <c r="AE182" s="96"/>
      <c r="AF182" s="96"/>
    </row>
    <row r="183" spans="1:32" ht="12.75" customHeight="1" x14ac:dyDescent="0.2">
      <c r="A183" s="96"/>
      <c r="B183" s="96"/>
      <c r="C183" s="96"/>
      <c r="D183" s="96"/>
      <c r="E183" s="96"/>
      <c r="F183" s="96"/>
      <c r="G183" s="96"/>
      <c r="H183" s="96"/>
      <c r="I183" s="96"/>
      <c r="J183" s="96"/>
      <c r="K183" s="96"/>
      <c r="L183" s="96"/>
      <c r="M183" s="96"/>
      <c r="N183" s="96"/>
      <c r="O183" s="96"/>
      <c r="P183" s="96"/>
      <c r="Q183" s="96"/>
      <c r="R183" s="96"/>
      <c r="S183" s="96"/>
      <c r="T183" s="96"/>
      <c r="U183" s="96"/>
      <c r="V183" s="96"/>
      <c r="W183" s="96"/>
      <c r="X183" s="96"/>
      <c r="Y183" s="96"/>
      <c r="Z183" s="96"/>
      <c r="AA183" s="96"/>
      <c r="AB183" s="96"/>
      <c r="AC183" s="96"/>
      <c r="AD183" s="96"/>
      <c r="AE183" s="96"/>
      <c r="AF183" s="96"/>
    </row>
    <row r="184" spans="1:32" ht="12.75" customHeight="1" x14ac:dyDescent="0.2">
      <c r="A184" s="96"/>
      <c r="B184" s="96"/>
      <c r="C184" s="96"/>
      <c r="D184" s="96"/>
      <c r="E184" s="96"/>
      <c r="F184" s="96"/>
      <c r="G184" s="96"/>
      <c r="H184" s="96"/>
      <c r="I184" s="96"/>
      <c r="J184" s="96"/>
      <c r="K184" s="96"/>
      <c r="L184" s="96"/>
      <c r="M184" s="96"/>
      <c r="N184" s="96"/>
      <c r="O184" s="96"/>
      <c r="P184" s="96"/>
      <c r="Q184" s="96"/>
      <c r="R184" s="96"/>
      <c r="S184" s="96"/>
      <c r="T184" s="96"/>
      <c r="U184" s="96"/>
      <c r="V184" s="96"/>
      <c r="W184" s="96"/>
      <c r="X184" s="96"/>
      <c r="Y184" s="96"/>
      <c r="Z184" s="96"/>
      <c r="AA184" s="96"/>
      <c r="AB184" s="96"/>
      <c r="AC184" s="96"/>
      <c r="AD184" s="96"/>
      <c r="AE184" s="96"/>
      <c r="AF184" s="96"/>
    </row>
    <row r="185" spans="1:32" ht="12.75" customHeight="1" x14ac:dyDescent="0.2">
      <c r="A185" s="96"/>
      <c r="B185" s="96"/>
      <c r="C185" s="96"/>
      <c r="D185" s="96"/>
      <c r="E185" s="96"/>
      <c r="F185" s="96"/>
      <c r="G185" s="96"/>
      <c r="H185" s="96"/>
      <c r="I185" s="96"/>
      <c r="J185" s="96"/>
      <c r="K185" s="96"/>
      <c r="L185" s="96"/>
      <c r="M185" s="96"/>
      <c r="N185" s="96"/>
      <c r="O185" s="96"/>
      <c r="P185" s="96"/>
      <c r="Q185" s="96"/>
      <c r="R185" s="96"/>
      <c r="S185" s="96"/>
      <c r="T185" s="96"/>
      <c r="U185" s="96"/>
      <c r="V185" s="96"/>
      <c r="W185" s="96"/>
      <c r="X185" s="96"/>
      <c r="Y185" s="96"/>
      <c r="Z185" s="96"/>
      <c r="AA185" s="96"/>
      <c r="AB185" s="96"/>
      <c r="AC185" s="96"/>
      <c r="AD185" s="96"/>
      <c r="AE185" s="96"/>
      <c r="AF185" s="96"/>
    </row>
    <row r="186" spans="1:32" ht="12.75" customHeight="1" x14ac:dyDescent="0.2">
      <c r="A186" s="96"/>
      <c r="B186" s="96"/>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c r="AA186" s="96"/>
      <c r="AB186" s="96"/>
      <c r="AC186" s="96"/>
      <c r="AD186" s="96"/>
      <c r="AE186" s="96"/>
      <c r="AF186" s="96"/>
    </row>
    <row r="187" spans="1:32" ht="12.75" customHeight="1" x14ac:dyDescent="0.2">
      <c r="A187" s="96"/>
      <c r="B187" s="96"/>
      <c r="C187" s="96"/>
      <c r="D187" s="96"/>
      <c r="E187" s="96"/>
      <c r="F187" s="96"/>
      <c r="G187" s="96"/>
      <c r="H187" s="96"/>
      <c r="I187" s="96"/>
      <c r="J187" s="96"/>
      <c r="K187" s="96"/>
      <c r="L187" s="96"/>
      <c r="M187" s="96"/>
      <c r="N187" s="96"/>
      <c r="O187" s="96"/>
      <c r="P187" s="96"/>
      <c r="Q187" s="96"/>
      <c r="R187" s="96"/>
      <c r="S187" s="96"/>
      <c r="T187" s="96"/>
      <c r="U187" s="96"/>
      <c r="V187" s="96"/>
      <c r="W187" s="96"/>
      <c r="X187" s="96"/>
      <c r="Y187" s="96"/>
      <c r="Z187" s="96"/>
      <c r="AA187" s="96"/>
      <c r="AB187" s="96"/>
      <c r="AC187" s="96"/>
      <c r="AD187" s="96"/>
      <c r="AE187" s="96"/>
      <c r="AF187" s="96"/>
    </row>
    <row r="188" spans="1:32" ht="12.75" customHeight="1" x14ac:dyDescent="0.2">
      <c r="A188" s="96"/>
      <c r="B188" s="96"/>
      <c r="C188" s="96"/>
      <c r="D188" s="96"/>
      <c r="E188" s="96"/>
      <c r="F188" s="96"/>
      <c r="G188" s="96"/>
      <c r="H188" s="96"/>
      <c r="I188" s="96"/>
      <c r="J188" s="96"/>
      <c r="K188" s="96"/>
      <c r="L188" s="96"/>
      <c r="M188" s="96"/>
      <c r="N188" s="96"/>
      <c r="O188" s="96"/>
      <c r="P188" s="96"/>
      <c r="Q188" s="96"/>
      <c r="R188" s="96"/>
      <c r="S188" s="96"/>
      <c r="T188" s="96"/>
      <c r="U188" s="96"/>
      <c r="V188" s="96"/>
      <c r="W188" s="96"/>
      <c r="X188" s="96"/>
      <c r="Y188" s="96"/>
      <c r="Z188" s="96"/>
      <c r="AA188" s="96"/>
      <c r="AB188" s="96"/>
      <c r="AC188" s="96"/>
      <c r="AD188" s="96"/>
      <c r="AE188" s="96"/>
      <c r="AF188" s="96"/>
    </row>
    <row r="189" spans="1:32" ht="12.75" customHeight="1" x14ac:dyDescent="0.2">
      <c r="A189" s="96"/>
      <c r="B189" s="96"/>
      <c r="C189" s="96"/>
      <c r="D189" s="96"/>
      <c r="E189" s="96"/>
      <c r="F189" s="96"/>
      <c r="G189" s="96"/>
      <c r="H189" s="96"/>
      <c r="I189" s="96"/>
      <c r="J189" s="96"/>
      <c r="K189" s="96"/>
      <c r="L189" s="96"/>
      <c r="M189" s="96"/>
      <c r="N189" s="96"/>
      <c r="O189" s="96"/>
      <c r="P189" s="96"/>
      <c r="Q189" s="96"/>
      <c r="R189" s="96"/>
      <c r="S189" s="96"/>
      <c r="T189" s="96"/>
      <c r="U189" s="96"/>
      <c r="V189" s="96"/>
      <c r="W189" s="96"/>
      <c r="X189" s="96"/>
      <c r="Y189" s="96"/>
      <c r="Z189" s="96"/>
      <c r="AA189" s="96"/>
      <c r="AB189" s="96"/>
      <c r="AC189" s="96"/>
      <c r="AD189" s="96"/>
      <c r="AE189" s="96"/>
      <c r="AF189" s="96"/>
    </row>
    <row r="190" spans="1:32" ht="12.75" customHeight="1" x14ac:dyDescent="0.2">
      <c r="A190" s="96"/>
      <c r="B190" s="96"/>
      <c r="C190" s="96"/>
      <c r="D190" s="96"/>
      <c r="E190" s="96"/>
      <c r="F190" s="96"/>
      <c r="G190" s="96"/>
      <c r="H190" s="96"/>
      <c r="I190" s="96"/>
      <c r="J190" s="96"/>
      <c r="K190" s="96"/>
      <c r="L190" s="96"/>
      <c r="M190" s="96"/>
      <c r="N190" s="96"/>
      <c r="O190" s="96"/>
      <c r="P190" s="96"/>
      <c r="Q190" s="96"/>
      <c r="R190" s="96"/>
      <c r="S190" s="96"/>
      <c r="T190" s="96"/>
      <c r="U190" s="96"/>
      <c r="V190" s="96"/>
      <c r="W190" s="96"/>
      <c r="X190" s="96"/>
      <c r="Y190" s="96"/>
      <c r="Z190" s="96"/>
      <c r="AA190" s="96"/>
      <c r="AB190" s="96"/>
      <c r="AC190" s="96"/>
      <c r="AD190" s="96"/>
      <c r="AE190" s="96"/>
      <c r="AF190" s="96"/>
    </row>
    <row r="191" spans="1:32" ht="12.75" customHeight="1" x14ac:dyDescent="0.2">
      <c r="A191" s="96"/>
      <c r="B191" s="96"/>
      <c r="C191" s="96"/>
      <c r="D191" s="96"/>
      <c r="E191" s="96"/>
      <c r="F191" s="96"/>
      <c r="G191" s="96"/>
      <c r="H191" s="96"/>
      <c r="I191" s="96"/>
      <c r="J191" s="96"/>
      <c r="K191" s="96"/>
      <c r="L191" s="96"/>
      <c r="M191" s="96"/>
      <c r="N191" s="96"/>
      <c r="O191" s="96"/>
      <c r="P191" s="96"/>
      <c r="Q191" s="96"/>
      <c r="R191" s="96"/>
      <c r="S191" s="96"/>
      <c r="T191" s="96"/>
      <c r="U191" s="96"/>
      <c r="V191" s="96"/>
      <c r="W191" s="96"/>
      <c r="X191" s="96"/>
      <c r="Y191" s="96"/>
      <c r="Z191" s="96"/>
      <c r="AA191" s="96"/>
      <c r="AB191" s="96"/>
      <c r="AC191" s="96"/>
      <c r="AD191" s="96"/>
      <c r="AE191" s="96"/>
      <c r="AF191" s="96"/>
    </row>
    <row r="192" spans="1:32" ht="12.75" customHeight="1" x14ac:dyDescent="0.2">
      <c r="A192" s="96"/>
      <c r="B192" s="96"/>
      <c r="C192" s="96"/>
      <c r="D192" s="96"/>
      <c r="E192" s="96"/>
      <c r="F192" s="96"/>
      <c r="G192" s="96"/>
      <c r="H192" s="96"/>
      <c r="I192" s="96"/>
      <c r="J192" s="96"/>
      <c r="K192" s="96"/>
      <c r="L192" s="96"/>
      <c r="M192" s="96"/>
      <c r="N192" s="96"/>
      <c r="O192" s="96"/>
      <c r="P192" s="96"/>
      <c r="Q192" s="96"/>
      <c r="R192" s="96"/>
      <c r="S192" s="96"/>
      <c r="T192" s="96"/>
      <c r="U192" s="96"/>
      <c r="V192" s="96"/>
      <c r="W192" s="96"/>
      <c r="X192" s="96"/>
      <c r="Y192" s="96"/>
      <c r="Z192" s="96"/>
      <c r="AA192" s="96"/>
      <c r="AB192" s="96"/>
      <c r="AC192" s="96"/>
      <c r="AD192" s="96"/>
      <c r="AE192" s="96"/>
      <c r="AF192" s="96"/>
    </row>
    <row r="193" spans="1:32" ht="12.75" customHeight="1" x14ac:dyDescent="0.2">
      <c r="A193" s="96"/>
      <c r="B193" s="96"/>
      <c r="C193" s="96"/>
      <c r="D193" s="96"/>
      <c r="E193" s="96"/>
      <c r="F193" s="96"/>
      <c r="G193" s="96"/>
      <c r="H193" s="96"/>
      <c r="I193" s="96"/>
      <c r="J193" s="96"/>
      <c r="K193" s="96"/>
      <c r="L193" s="96"/>
      <c r="M193" s="96"/>
      <c r="N193" s="96"/>
      <c r="O193" s="96"/>
      <c r="P193" s="96"/>
      <c r="Q193" s="96"/>
      <c r="R193" s="96"/>
      <c r="S193" s="96"/>
      <c r="T193" s="96"/>
      <c r="U193" s="96"/>
      <c r="V193" s="96"/>
      <c r="W193" s="96"/>
      <c r="X193" s="96"/>
      <c r="Y193" s="96"/>
      <c r="Z193" s="96"/>
      <c r="AA193" s="96"/>
      <c r="AB193" s="96"/>
      <c r="AC193" s="96"/>
      <c r="AD193" s="96"/>
      <c r="AE193" s="96"/>
      <c r="AF193" s="96"/>
    </row>
    <row r="194" spans="1:32" ht="12.75" customHeight="1" x14ac:dyDescent="0.2">
      <c r="A194" s="96"/>
      <c r="B194" s="96"/>
      <c r="C194" s="96"/>
      <c r="D194" s="96"/>
      <c r="E194" s="96"/>
      <c r="F194" s="96"/>
      <c r="G194" s="96"/>
      <c r="H194" s="96"/>
      <c r="I194" s="96"/>
      <c r="J194" s="96"/>
      <c r="K194" s="96"/>
      <c r="L194" s="96"/>
      <c r="M194" s="96"/>
      <c r="N194" s="96"/>
      <c r="O194" s="96"/>
      <c r="P194" s="96"/>
      <c r="Q194" s="96"/>
      <c r="R194" s="96"/>
      <c r="S194" s="96"/>
      <c r="T194" s="96"/>
      <c r="U194" s="96"/>
      <c r="V194" s="96"/>
      <c r="W194" s="96"/>
      <c r="X194" s="96"/>
      <c r="Y194" s="96"/>
      <c r="Z194" s="96"/>
      <c r="AA194" s="96"/>
      <c r="AB194" s="96"/>
      <c r="AC194" s="96"/>
      <c r="AD194" s="96"/>
      <c r="AE194" s="96"/>
      <c r="AF194" s="96"/>
    </row>
    <row r="195" spans="1:32" ht="12.75" customHeight="1" x14ac:dyDescent="0.2">
      <c r="A195" s="96"/>
      <c r="B195" s="96"/>
      <c r="C195" s="96"/>
      <c r="D195" s="96"/>
      <c r="E195" s="96"/>
      <c r="F195" s="96"/>
      <c r="G195" s="96"/>
      <c r="H195" s="96"/>
      <c r="I195" s="96"/>
      <c r="J195" s="96"/>
      <c r="K195" s="96"/>
      <c r="L195" s="96"/>
      <c r="M195" s="96"/>
      <c r="N195" s="96"/>
      <c r="O195" s="96"/>
      <c r="P195" s="96"/>
      <c r="Q195" s="96"/>
      <c r="R195" s="96"/>
      <c r="S195" s="96"/>
      <c r="T195" s="96"/>
      <c r="U195" s="96"/>
      <c r="V195" s="96"/>
      <c r="W195" s="96"/>
      <c r="X195" s="96"/>
      <c r="Y195" s="96"/>
      <c r="Z195" s="96"/>
      <c r="AA195" s="96"/>
      <c r="AB195" s="96"/>
      <c r="AC195" s="96"/>
      <c r="AD195" s="96"/>
      <c r="AE195" s="96"/>
      <c r="AF195" s="96"/>
    </row>
    <row r="196" spans="1:32" ht="12.75" customHeight="1" x14ac:dyDescent="0.2">
      <c r="A196" s="96"/>
      <c r="B196" s="96"/>
      <c r="C196" s="96"/>
      <c r="D196" s="96"/>
      <c r="E196" s="96"/>
      <c r="F196" s="96"/>
      <c r="G196" s="96"/>
      <c r="H196" s="96"/>
      <c r="I196" s="96"/>
      <c r="J196" s="96"/>
      <c r="K196" s="96"/>
      <c r="L196" s="96"/>
      <c r="M196" s="96"/>
      <c r="N196" s="96"/>
      <c r="O196" s="96"/>
      <c r="P196" s="96"/>
      <c r="Q196" s="96"/>
      <c r="R196" s="96"/>
      <c r="S196" s="96"/>
      <c r="T196" s="96"/>
      <c r="U196" s="96"/>
      <c r="V196" s="96"/>
      <c r="W196" s="96"/>
      <c r="X196" s="96"/>
      <c r="Y196" s="96"/>
      <c r="Z196" s="96"/>
      <c r="AA196" s="96"/>
      <c r="AB196" s="96"/>
      <c r="AC196" s="96"/>
      <c r="AD196" s="96"/>
      <c r="AE196" s="96"/>
      <c r="AF196" s="96"/>
    </row>
    <row r="197" spans="1:32" ht="12.75" customHeight="1" x14ac:dyDescent="0.2">
      <c r="A197" s="96"/>
      <c r="B197" s="96"/>
      <c r="C197" s="96"/>
      <c r="D197" s="96"/>
      <c r="E197" s="96"/>
      <c r="F197" s="96"/>
      <c r="G197" s="96"/>
      <c r="H197" s="96"/>
      <c r="I197" s="96"/>
      <c r="J197" s="96"/>
      <c r="K197" s="96"/>
      <c r="L197" s="96"/>
      <c r="M197" s="96"/>
      <c r="N197" s="96"/>
      <c r="O197" s="96"/>
      <c r="P197" s="96"/>
      <c r="Q197" s="96"/>
      <c r="R197" s="96"/>
      <c r="S197" s="96"/>
      <c r="T197" s="96"/>
      <c r="U197" s="96"/>
      <c r="V197" s="96"/>
      <c r="W197" s="96"/>
      <c r="X197" s="96"/>
      <c r="Y197" s="96"/>
      <c r="Z197" s="96"/>
      <c r="AA197" s="96"/>
      <c r="AB197" s="96"/>
      <c r="AC197" s="96"/>
      <c r="AD197" s="96"/>
      <c r="AE197" s="96"/>
      <c r="AF197" s="96"/>
    </row>
    <row r="198" spans="1:32" ht="12.75" customHeight="1" x14ac:dyDescent="0.2">
      <c r="A198" s="96"/>
      <c r="B198" s="96"/>
      <c r="C198" s="96"/>
      <c r="D198" s="96"/>
      <c r="E198" s="96"/>
      <c r="F198" s="96"/>
      <c r="G198" s="96"/>
      <c r="H198" s="96"/>
      <c r="I198" s="96"/>
      <c r="J198" s="96"/>
      <c r="K198" s="96"/>
      <c r="L198" s="96"/>
      <c r="M198" s="96"/>
      <c r="N198" s="96"/>
      <c r="O198" s="96"/>
      <c r="P198" s="96"/>
      <c r="Q198" s="96"/>
      <c r="R198" s="96"/>
      <c r="S198" s="96"/>
      <c r="T198" s="96"/>
      <c r="U198" s="96"/>
      <c r="V198" s="96"/>
      <c r="W198" s="96"/>
      <c r="X198" s="96"/>
      <c r="Y198" s="96"/>
      <c r="Z198" s="96"/>
      <c r="AA198" s="96"/>
      <c r="AB198" s="96"/>
      <c r="AC198" s="96"/>
      <c r="AD198" s="96"/>
      <c r="AE198" s="96"/>
      <c r="AF198" s="96"/>
    </row>
    <row r="199" spans="1:32" ht="12.75" customHeight="1" x14ac:dyDescent="0.2">
      <c r="A199" s="96"/>
      <c r="B199" s="96"/>
      <c r="C199" s="96"/>
      <c r="D199" s="96"/>
      <c r="E199" s="96"/>
      <c r="F199" s="96"/>
      <c r="G199" s="96"/>
      <c r="H199" s="96"/>
      <c r="I199" s="96"/>
      <c r="J199" s="96"/>
      <c r="K199" s="96"/>
      <c r="L199" s="96"/>
      <c r="M199" s="96"/>
      <c r="N199" s="96"/>
      <c r="O199" s="96"/>
      <c r="P199" s="96"/>
      <c r="Q199" s="96"/>
      <c r="R199" s="96"/>
      <c r="S199" s="96"/>
      <c r="T199" s="96"/>
      <c r="U199" s="96"/>
      <c r="V199" s="96"/>
      <c r="W199" s="96"/>
      <c r="X199" s="96"/>
      <c r="Y199" s="96"/>
      <c r="Z199" s="96"/>
      <c r="AA199" s="96"/>
      <c r="AB199" s="96"/>
      <c r="AC199" s="96"/>
      <c r="AD199" s="96"/>
      <c r="AE199" s="96"/>
      <c r="AF199" s="96"/>
    </row>
    <row r="200" spans="1:32" ht="12.75" customHeight="1" x14ac:dyDescent="0.2">
      <c r="A200" s="96"/>
      <c r="B200" s="96"/>
      <c r="C200" s="96"/>
      <c r="D200" s="96"/>
      <c r="E200" s="96"/>
      <c r="F200" s="96"/>
      <c r="G200" s="96"/>
      <c r="H200" s="96"/>
      <c r="I200" s="96"/>
      <c r="J200" s="96"/>
      <c r="K200" s="96"/>
      <c r="L200" s="96"/>
      <c r="M200" s="96"/>
      <c r="N200" s="96"/>
      <c r="O200" s="96"/>
      <c r="P200" s="96"/>
      <c r="Q200" s="96"/>
      <c r="R200" s="96"/>
      <c r="S200" s="96"/>
      <c r="T200" s="96"/>
      <c r="U200" s="96"/>
      <c r="V200" s="96"/>
      <c r="W200" s="96"/>
      <c r="X200" s="96"/>
      <c r="Y200" s="96"/>
      <c r="Z200" s="96"/>
      <c r="AA200" s="96"/>
      <c r="AB200" s="96"/>
      <c r="AC200" s="96"/>
      <c r="AD200" s="96"/>
      <c r="AE200" s="96"/>
      <c r="AF200" s="96"/>
    </row>
    <row r="201" spans="1:32" ht="12.75" customHeight="1" x14ac:dyDescent="0.2">
      <c r="A201" s="96"/>
      <c r="B201" s="96"/>
      <c r="C201" s="96"/>
      <c r="D201" s="96"/>
      <c r="E201" s="96"/>
      <c r="F201" s="96"/>
      <c r="G201" s="96"/>
      <c r="H201" s="96"/>
      <c r="I201" s="96"/>
      <c r="J201" s="96"/>
      <c r="K201" s="96"/>
      <c r="L201" s="96"/>
      <c r="M201" s="96"/>
      <c r="N201" s="96"/>
      <c r="O201" s="96"/>
      <c r="P201" s="96"/>
      <c r="Q201" s="96"/>
      <c r="R201" s="96"/>
      <c r="S201" s="96"/>
      <c r="T201" s="96"/>
      <c r="U201" s="96"/>
      <c r="V201" s="96"/>
      <c r="W201" s="96"/>
      <c r="X201" s="96"/>
      <c r="Y201" s="96"/>
      <c r="Z201" s="96"/>
      <c r="AA201" s="96"/>
      <c r="AB201" s="96"/>
      <c r="AC201" s="96"/>
      <c r="AD201" s="96"/>
      <c r="AE201" s="96"/>
      <c r="AF201" s="96"/>
    </row>
    <row r="202" spans="1:32" ht="12.75" customHeight="1" x14ac:dyDescent="0.2">
      <c r="A202" s="96"/>
      <c r="B202" s="96"/>
      <c r="C202" s="96"/>
      <c r="D202" s="96"/>
      <c r="E202" s="96"/>
      <c r="F202" s="96"/>
      <c r="G202" s="96"/>
      <c r="H202" s="96"/>
      <c r="I202" s="96"/>
      <c r="J202" s="96"/>
      <c r="K202" s="96"/>
      <c r="L202" s="96"/>
      <c r="M202" s="96"/>
      <c r="N202" s="96"/>
      <c r="O202" s="96"/>
      <c r="P202" s="96"/>
      <c r="Q202" s="96"/>
      <c r="R202" s="96"/>
      <c r="S202" s="96"/>
      <c r="T202" s="96"/>
      <c r="U202" s="96"/>
      <c r="V202" s="96"/>
      <c r="W202" s="96"/>
      <c r="X202" s="96"/>
      <c r="Y202" s="96"/>
      <c r="Z202" s="96"/>
      <c r="AA202" s="96"/>
      <c r="AB202" s="96"/>
      <c r="AC202" s="96"/>
      <c r="AD202" s="96"/>
      <c r="AE202" s="96"/>
      <c r="AF202" s="96"/>
    </row>
    <row r="203" spans="1:32" ht="12.75" customHeight="1" x14ac:dyDescent="0.2">
      <c r="A203" s="96"/>
      <c r="B203" s="96"/>
      <c r="C203" s="96"/>
      <c r="D203" s="96"/>
      <c r="E203" s="96"/>
      <c r="F203" s="96"/>
      <c r="G203" s="96"/>
      <c r="H203" s="96"/>
      <c r="I203" s="96"/>
      <c r="J203" s="96"/>
      <c r="K203" s="96"/>
      <c r="L203" s="96"/>
      <c r="M203" s="96"/>
      <c r="N203" s="96"/>
      <c r="O203" s="96"/>
      <c r="P203" s="96"/>
      <c r="Q203" s="96"/>
      <c r="R203" s="96"/>
      <c r="S203" s="96"/>
      <c r="T203" s="96"/>
      <c r="U203" s="96"/>
      <c r="V203" s="96"/>
      <c r="W203" s="96"/>
      <c r="X203" s="96"/>
      <c r="Y203" s="96"/>
      <c r="Z203" s="96"/>
      <c r="AA203" s="96"/>
      <c r="AB203" s="96"/>
      <c r="AC203" s="96"/>
      <c r="AD203" s="96"/>
      <c r="AE203" s="96"/>
      <c r="AF203" s="96"/>
    </row>
    <row r="204" spans="1:32" ht="12.75" customHeight="1" x14ac:dyDescent="0.2">
      <c r="A204" s="96"/>
      <c r="B204" s="96"/>
      <c r="C204" s="96"/>
      <c r="D204" s="96"/>
      <c r="E204" s="96"/>
      <c r="F204" s="96"/>
      <c r="G204" s="96"/>
      <c r="H204" s="96"/>
      <c r="I204" s="96"/>
      <c r="J204" s="96"/>
      <c r="K204" s="96"/>
      <c r="L204" s="96"/>
      <c r="M204" s="96"/>
      <c r="N204" s="96"/>
      <c r="O204" s="96"/>
      <c r="P204" s="96"/>
      <c r="Q204" s="96"/>
      <c r="R204" s="96"/>
      <c r="S204" s="96"/>
      <c r="T204" s="96"/>
      <c r="U204" s="96"/>
      <c r="V204" s="96"/>
      <c r="W204" s="96"/>
      <c r="X204" s="96"/>
      <c r="Y204" s="96"/>
      <c r="Z204" s="96"/>
      <c r="AA204" s="96"/>
      <c r="AB204" s="96"/>
      <c r="AC204" s="96"/>
      <c r="AD204" s="96"/>
      <c r="AE204" s="96"/>
      <c r="AF204" s="96"/>
    </row>
    <row r="205" spans="1:32" ht="12.75" customHeight="1" x14ac:dyDescent="0.2">
      <c r="A205" s="96"/>
      <c r="B205" s="96"/>
      <c r="C205" s="96"/>
      <c r="D205" s="96"/>
      <c r="E205" s="96"/>
      <c r="F205" s="96"/>
      <c r="G205" s="96"/>
      <c r="H205" s="96"/>
      <c r="I205" s="96"/>
      <c r="J205" s="96"/>
      <c r="K205" s="96"/>
      <c r="L205" s="96"/>
      <c r="M205" s="96"/>
      <c r="N205" s="96"/>
      <c r="O205" s="96"/>
      <c r="P205" s="96"/>
      <c r="Q205" s="96"/>
      <c r="R205" s="96"/>
      <c r="S205" s="96"/>
      <c r="T205" s="96"/>
      <c r="U205" s="96"/>
      <c r="V205" s="96"/>
      <c r="W205" s="96"/>
      <c r="X205" s="96"/>
      <c r="Y205" s="96"/>
      <c r="Z205" s="96"/>
      <c r="AA205" s="96"/>
      <c r="AB205" s="96"/>
      <c r="AC205" s="96"/>
      <c r="AD205" s="96"/>
      <c r="AE205" s="96"/>
      <c r="AF205" s="96"/>
    </row>
    <row r="206" spans="1:32" ht="12.75" customHeight="1" x14ac:dyDescent="0.2">
      <c r="A206" s="96"/>
      <c r="B206" s="96"/>
      <c r="C206" s="96"/>
      <c r="D206" s="96"/>
      <c r="E206" s="96"/>
      <c r="F206" s="96"/>
      <c r="G206" s="96"/>
      <c r="H206" s="96"/>
      <c r="I206" s="96"/>
      <c r="J206" s="96"/>
      <c r="K206" s="96"/>
      <c r="L206" s="96"/>
      <c r="M206" s="96"/>
      <c r="N206" s="96"/>
      <c r="O206" s="96"/>
      <c r="P206" s="96"/>
      <c r="Q206" s="96"/>
      <c r="R206" s="96"/>
      <c r="S206" s="96"/>
      <c r="T206" s="96"/>
      <c r="U206" s="96"/>
      <c r="V206" s="96"/>
      <c r="W206" s="96"/>
      <c r="X206" s="96"/>
      <c r="Y206" s="96"/>
      <c r="Z206" s="96"/>
      <c r="AA206" s="96"/>
      <c r="AB206" s="96"/>
      <c r="AC206" s="96"/>
      <c r="AD206" s="96"/>
      <c r="AE206" s="96"/>
      <c r="AF206" s="96"/>
    </row>
    <row r="207" spans="1:32" ht="12.75" customHeight="1" x14ac:dyDescent="0.2">
      <c r="A207" s="96"/>
      <c r="B207" s="96"/>
      <c r="C207" s="96"/>
      <c r="D207" s="96"/>
      <c r="E207" s="96"/>
      <c r="F207" s="96"/>
      <c r="G207" s="96"/>
      <c r="H207" s="96"/>
      <c r="I207" s="96"/>
      <c r="J207" s="96"/>
      <c r="K207" s="96"/>
      <c r="L207" s="96"/>
      <c r="M207" s="96"/>
      <c r="N207" s="96"/>
      <c r="O207" s="96"/>
      <c r="P207" s="96"/>
      <c r="Q207" s="96"/>
      <c r="R207" s="96"/>
      <c r="S207" s="96"/>
      <c r="T207" s="96"/>
      <c r="U207" s="96"/>
      <c r="V207" s="96"/>
      <c r="W207" s="96"/>
      <c r="X207" s="96"/>
      <c r="Y207" s="96"/>
      <c r="Z207" s="96"/>
      <c r="AA207" s="96"/>
      <c r="AB207" s="96"/>
      <c r="AC207" s="96"/>
      <c r="AD207" s="96"/>
      <c r="AE207" s="96"/>
      <c r="AF207" s="96"/>
    </row>
    <row r="208" spans="1:32" ht="12.75" customHeight="1" x14ac:dyDescent="0.2">
      <c r="A208" s="96"/>
      <c r="B208" s="96"/>
      <c r="C208" s="96"/>
      <c r="D208" s="96"/>
      <c r="E208" s="96"/>
      <c r="F208" s="96"/>
      <c r="G208" s="96"/>
      <c r="H208" s="96"/>
      <c r="I208" s="96"/>
      <c r="J208" s="96"/>
      <c r="K208" s="96"/>
      <c r="L208" s="96"/>
      <c r="M208" s="96"/>
      <c r="N208" s="96"/>
      <c r="O208" s="96"/>
      <c r="P208" s="96"/>
      <c r="Q208" s="96"/>
      <c r="R208" s="96"/>
      <c r="S208" s="96"/>
      <c r="T208" s="96"/>
      <c r="U208" s="96"/>
      <c r="V208" s="96"/>
      <c r="W208" s="96"/>
      <c r="X208" s="96"/>
      <c r="Y208" s="96"/>
      <c r="Z208" s="96"/>
      <c r="AA208" s="96"/>
      <c r="AB208" s="96"/>
      <c r="AC208" s="96"/>
      <c r="AD208" s="96"/>
      <c r="AE208" s="96"/>
      <c r="AF208" s="96"/>
    </row>
    <row r="209" spans="1:32" ht="12.75" customHeight="1" x14ac:dyDescent="0.2">
      <c r="A209" s="96"/>
      <c r="B209" s="96"/>
      <c r="C209" s="96"/>
      <c r="D209" s="96"/>
      <c r="E209" s="96"/>
      <c r="F209" s="96"/>
      <c r="G209" s="96"/>
      <c r="H209" s="96"/>
      <c r="I209" s="96"/>
      <c r="J209" s="96"/>
      <c r="K209" s="96"/>
      <c r="L209" s="96"/>
      <c r="M209" s="96"/>
      <c r="N209" s="96"/>
      <c r="O209" s="96"/>
      <c r="P209" s="96"/>
      <c r="Q209" s="96"/>
      <c r="R209" s="96"/>
      <c r="S209" s="96"/>
      <c r="T209" s="96"/>
      <c r="U209" s="96"/>
      <c r="V209" s="96"/>
      <c r="W209" s="96"/>
      <c r="X209" s="96"/>
      <c r="Y209" s="96"/>
      <c r="Z209" s="96"/>
      <c r="AA209" s="96"/>
      <c r="AB209" s="96"/>
      <c r="AC209" s="96"/>
      <c r="AD209" s="96"/>
      <c r="AE209" s="96"/>
      <c r="AF209" s="96"/>
    </row>
    <row r="210" spans="1:32" ht="12.75" customHeight="1" x14ac:dyDescent="0.2">
      <c r="A210" s="96"/>
      <c r="B210" s="96"/>
      <c r="C210" s="96"/>
      <c r="D210" s="96"/>
      <c r="E210" s="96"/>
      <c r="F210" s="96"/>
      <c r="G210" s="96"/>
      <c r="H210" s="96"/>
      <c r="I210" s="96"/>
      <c r="J210" s="96"/>
      <c r="K210" s="96"/>
      <c r="L210" s="96"/>
      <c r="M210" s="96"/>
      <c r="N210" s="96"/>
      <c r="O210" s="96"/>
      <c r="P210" s="96"/>
      <c r="Q210" s="96"/>
      <c r="R210" s="96"/>
      <c r="S210" s="96"/>
      <c r="T210" s="96"/>
      <c r="U210" s="96"/>
      <c r="V210" s="96"/>
      <c r="W210" s="96"/>
      <c r="X210" s="96"/>
      <c r="Y210" s="96"/>
      <c r="Z210" s="96"/>
      <c r="AA210" s="96"/>
      <c r="AB210" s="96"/>
      <c r="AC210" s="96"/>
      <c r="AD210" s="96"/>
      <c r="AE210" s="96"/>
      <c r="AF210" s="96"/>
    </row>
    <row r="211" spans="1:32" ht="12.75" customHeight="1" x14ac:dyDescent="0.2">
      <c r="A211" s="96"/>
      <c r="B211" s="96"/>
      <c r="C211" s="96"/>
      <c r="D211" s="96"/>
      <c r="E211" s="96"/>
      <c r="F211" s="96"/>
      <c r="G211" s="96"/>
      <c r="H211" s="96"/>
      <c r="I211" s="96"/>
      <c r="J211" s="96"/>
      <c r="K211" s="96"/>
      <c r="L211" s="96"/>
      <c r="M211" s="96"/>
      <c r="N211" s="96"/>
      <c r="O211" s="96"/>
      <c r="P211" s="96"/>
      <c r="Q211" s="96"/>
      <c r="R211" s="96"/>
      <c r="S211" s="96"/>
      <c r="T211" s="96"/>
      <c r="U211" s="96"/>
      <c r="V211" s="96"/>
      <c r="W211" s="96"/>
      <c r="X211" s="96"/>
      <c r="Y211" s="96"/>
      <c r="Z211" s="96"/>
      <c r="AA211" s="96"/>
      <c r="AB211" s="96"/>
      <c r="AC211" s="96"/>
      <c r="AD211" s="96"/>
      <c r="AE211" s="96"/>
      <c r="AF211" s="96"/>
    </row>
    <row r="212" spans="1:32" ht="12.75" customHeight="1" x14ac:dyDescent="0.2">
      <c r="A212" s="96"/>
      <c r="B212" s="96"/>
      <c r="C212" s="96"/>
      <c r="D212" s="96"/>
      <c r="E212" s="96"/>
      <c r="F212" s="96"/>
      <c r="G212" s="96"/>
      <c r="H212" s="96"/>
      <c r="I212" s="96"/>
      <c r="J212" s="96"/>
      <c r="K212" s="96"/>
      <c r="L212" s="96"/>
      <c r="M212" s="96"/>
      <c r="N212" s="96"/>
      <c r="O212" s="96"/>
      <c r="P212" s="96"/>
      <c r="Q212" s="96"/>
      <c r="R212" s="96"/>
      <c r="S212" s="96"/>
      <c r="T212" s="96"/>
      <c r="U212" s="96"/>
      <c r="V212" s="96"/>
      <c r="W212" s="96"/>
      <c r="X212" s="96"/>
      <c r="Y212" s="96"/>
      <c r="Z212" s="96"/>
      <c r="AA212" s="96"/>
      <c r="AB212" s="96"/>
      <c r="AC212" s="96"/>
      <c r="AD212" s="96"/>
      <c r="AE212" s="96"/>
      <c r="AF212" s="96"/>
    </row>
    <row r="213" spans="1:32" ht="12.75" customHeight="1" x14ac:dyDescent="0.2">
      <c r="A213" s="96"/>
      <c r="B213" s="96"/>
      <c r="C213" s="96"/>
      <c r="D213" s="96"/>
      <c r="E213" s="96"/>
      <c r="F213" s="96"/>
      <c r="G213" s="96"/>
      <c r="H213" s="96"/>
      <c r="I213" s="96"/>
      <c r="J213" s="96"/>
      <c r="K213" s="96"/>
      <c r="L213" s="96"/>
      <c r="M213" s="96"/>
      <c r="N213" s="96"/>
      <c r="O213" s="96"/>
      <c r="P213" s="96"/>
      <c r="Q213" s="96"/>
      <c r="R213" s="96"/>
      <c r="S213" s="96"/>
      <c r="T213" s="96"/>
      <c r="U213" s="96"/>
      <c r="V213" s="96"/>
      <c r="W213" s="96"/>
      <c r="X213" s="96"/>
      <c r="Y213" s="96"/>
      <c r="Z213" s="96"/>
      <c r="AA213" s="96"/>
      <c r="AB213" s="96"/>
      <c r="AC213" s="96"/>
      <c r="AD213" s="96"/>
      <c r="AE213" s="96"/>
      <c r="AF213" s="96"/>
    </row>
    <row r="214" spans="1:32" ht="12.75" customHeight="1" x14ac:dyDescent="0.2">
      <c r="A214" s="96"/>
      <c r="B214" s="96"/>
      <c r="C214" s="96"/>
      <c r="D214" s="96"/>
      <c r="E214" s="96"/>
      <c r="F214" s="96"/>
      <c r="G214" s="96"/>
      <c r="H214" s="96"/>
      <c r="I214" s="96"/>
      <c r="J214" s="96"/>
      <c r="K214" s="96"/>
      <c r="L214" s="96"/>
      <c r="M214" s="96"/>
      <c r="N214" s="96"/>
      <c r="O214" s="96"/>
      <c r="P214" s="96"/>
      <c r="Q214" s="96"/>
      <c r="R214" s="96"/>
      <c r="S214" s="96"/>
      <c r="T214" s="96"/>
      <c r="U214" s="96"/>
      <c r="V214" s="96"/>
      <c r="W214" s="96"/>
      <c r="X214" s="96"/>
      <c r="Y214" s="96"/>
      <c r="Z214" s="96"/>
      <c r="AA214" s="96"/>
      <c r="AB214" s="96"/>
      <c r="AC214" s="96"/>
      <c r="AD214" s="96"/>
      <c r="AE214" s="96"/>
      <c r="AF214" s="96"/>
    </row>
    <row r="215" spans="1:32" ht="12.75" customHeight="1" x14ac:dyDescent="0.2">
      <c r="A215" s="96"/>
      <c r="B215" s="96"/>
      <c r="C215" s="96"/>
      <c r="D215" s="96"/>
      <c r="E215" s="96"/>
      <c r="F215" s="96"/>
      <c r="G215" s="96"/>
      <c r="H215" s="96"/>
      <c r="I215" s="96"/>
      <c r="J215" s="96"/>
      <c r="K215" s="96"/>
      <c r="L215" s="96"/>
      <c r="M215" s="96"/>
      <c r="N215" s="96"/>
      <c r="O215" s="96"/>
      <c r="P215" s="96"/>
      <c r="Q215" s="96"/>
      <c r="R215" s="96"/>
      <c r="S215" s="96"/>
      <c r="T215" s="96"/>
      <c r="U215" s="96"/>
      <c r="V215" s="96"/>
      <c r="W215" s="96"/>
      <c r="X215" s="96"/>
      <c r="Y215" s="96"/>
      <c r="Z215" s="96"/>
      <c r="AA215" s="96"/>
      <c r="AB215" s="96"/>
      <c r="AC215" s="96"/>
      <c r="AD215" s="96"/>
      <c r="AE215" s="96"/>
      <c r="AF215" s="96"/>
    </row>
    <row r="216" spans="1:32" ht="12.75" customHeight="1" x14ac:dyDescent="0.2">
      <c r="A216" s="96"/>
      <c r="B216" s="96"/>
      <c r="C216" s="96"/>
      <c r="D216" s="96"/>
      <c r="E216" s="96"/>
      <c r="F216" s="96"/>
      <c r="G216" s="96"/>
      <c r="H216" s="96"/>
      <c r="I216" s="96"/>
      <c r="J216" s="96"/>
      <c r="K216" s="96"/>
      <c r="L216" s="96"/>
      <c r="M216" s="96"/>
      <c r="N216" s="96"/>
      <c r="O216" s="96"/>
      <c r="P216" s="96"/>
      <c r="Q216" s="96"/>
      <c r="R216" s="96"/>
      <c r="S216" s="96"/>
      <c r="T216" s="96"/>
      <c r="U216" s="96"/>
      <c r="V216" s="96"/>
      <c r="W216" s="96"/>
      <c r="X216" s="96"/>
      <c r="Y216" s="96"/>
      <c r="Z216" s="96"/>
      <c r="AA216" s="96"/>
      <c r="AB216" s="96"/>
      <c r="AC216" s="96"/>
      <c r="AD216" s="96"/>
      <c r="AE216" s="96"/>
      <c r="AF216" s="96"/>
    </row>
    <row r="217" spans="1:32" ht="12.75" customHeight="1" x14ac:dyDescent="0.2">
      <c r="A217" s="96"/>
      <c r="B217" s="96"/>
      <c r="C217" s="96"/>
      <c r="D217" s="96"/>
      <c r="E217" s="96"/>
      <c r="F217" s="96"/>
      <c r="G217" s="96"/>
      <c r="H217" s="96"/>
      <c r="I217" s="96"/>
      <c r="J217" s="96"/>
      <c r="K217" s="96"/>
      <c r="L217" s="96"/>
      <c r="M217" s="96"/>
      <c r="N217" s="96"/>
      <c r="O217" s="96"/>
      <c r="P217" s="96"/>
      <c r="Q217" s="96"/>
      <c r="R217" s="96"/>
      <c r="S217" s="96"/>
      <c r="T217" s="96"/>
      <c r="U217" s="96"/>
      <c r="V217" s="96"/>
      <c r="W217" s="96"/>
      <c r="X217" s="96"/>
      <c r="Y217" s="96"/>
      <c r="Z217" s="96"/>
      <c r="AA217" s="96"/>
      <c r="AB217" s="96"/>
      <c r="AC217" s="96"/>
      <c r="AD217" s="96"/>
      <c r="AE217" s="96"/>
      <c r="AF217" s="96"/>
    </row>
    <row r="218" spans="1:32" ht="12.75" customHeight="1" x14ac:dyDescent="0.2">
      <c r="A218" s="96"/>
      <c r="B218" s="96"/>
      <c r="C218" s="96"/>
      <c r="D218" s="96"/>
      <c r="E218" s="96"/>
      <c r="F218" s="96"/>
      <c r="G218" s="96"/>
      <c r="H218" s="96"/>
      <c r="I218" s="96"/>
      <c r="J218" s="96"/>
      <c r="K218" s="96"/>
      <c r="L218" s="96"/>
      <c r="M218" s="96"/>
      <c r="N218" s="96"/>
      <c r="O218" s="96"/>
      <c r="P218" s="96"/>
      <c r="Q218" s="96"/>
      <c r="R218" s="96"/>
      <c r="S218" s="96"/>
      <c r="T218" s="96"/>
      <c r="U218" s="96"/>
      <c r="V218" s="96"/>
      <c r="W218" s="96"/>
      <c r="X218" s="96"/>
      <c r="Y218" s="96"/>
      <c r="Z218" s="96"/>
      <c r="AA218" s="96"/>
      <c r="AB218" s="96"/>
      <c r="AC218" s="96"/>
      <c r="AD218" s="96"/>
      <c r="AE218" s="96"/>
      <c r="AF218" s="96"/>
    </row>
    <row r="219" spans="1:32" ht="12.75" customHeight="1" x14ac:dyDescent="0.2">
      <c r="A219" s="96"/>
      <c r="B219" s="96"/>
      <c r="C219" s="96"/>
      <c r="D219" s="96"/>
      <c r="E219" s="96"/>
      <c r="F219" s="96"/>
      <c r="G219" s="96"/>
      <c r="H219" s="96"/>
      <c r="I219" s="96"/>
      <c r="J219" s="96"/>
      <c r="K219" s="96"/>
      <c r="L219" s="96"/>
      <c r="M219" s="96"/>
      <c r="N219" s="96"/>
      <c r="O219" s="96"/>
      <c r="P219" s="96"/>
      <c r="Q219" s="96"/>
      <c r="R219" s="96"/>
      <c r="S219" s="96"/>
      <c r="T219" s="96"/>
      <c r="U219" s="96"/>
      <c r="V219" s="96"/>
      <c r="W219" s="96"/>
      <c r="X219" s="96"/>
      <c r="Y219" s="96"/>
      <c r="Z219" s="96"/>
      <c r="AA219" s="96"/>
      <c r="AB219" s="96"/>
      <c r="AC219" s="96"/>
      <c r="AD219" s="96"/>
      <c r="AE219" s="96"/>
      <c r="AF219" s="96"/>
    </row>
    <row r="220" spans="1:32" ht="12.75" customHeight="1" x14ac:dyDescent="0.2">
      <c r="A220" s="96"/>
      <c r="B220" s="96"/>
      <c r="C220" s="96"/>
      <c r="D220" s="96"/>
      <c r="E220" s="96"/>
      <c r="F220" s="96"/>
      <c r="G220" s="96"/>
      <c r="H220" s="96"/>
      <c r="I220" s="96"/>
      <c r="J220" s="96"/>
      <c r="K220" s="96"/>
      <c r="L220" s="96"/>
      <c r="M220" s="96"/>
      <c r="N220" s="96"/>
      <c r="O220" s="96"/>
      <c r="P220" s="96"/>
      <c r="Q220" s="96"/>
      <c r="R220" s="96"/>
      <c r="S220" s="96"/>
      <c r="T220" s="96"/>
      <c r="U220" s="96"/>
      <c r="V220" s="96"/>
      <c r="W220" s="96"/>
      <c r="X220" s="96"/>
      <c r="Y220" s="96"/>
      <c r="Z220" s="96"/>
      <c r="AA220" s="96"/>
      <c r="AB220" s="96"/>
      <c r="AC220" s="96"/>
      <c r="AD220" s="96"/>
      <c r="AE220" s="96"/>
      <c r="AF220" s="96"/>
    </row>
    <row r="221" spans="1:32" ht="12.75" customHeight="1" x14ac:dyDescent="0.2">
      <c r="A221" s="96"/>
      <c r="B221" s="96"/>
      <c r="C221" s="96"/>
      <c r="D221" s="96"/>
      <c r="E221" s="96"/>
      <c r="F221" s="96"/>
      <c r="G221" s="96"/>
      <c r="H221" s="96"/>
      <c r="I221" s="96"/>
      <c r="J221" s="96"/>
      <c r="K221" s="96"/>
      <c r="L221" s="96"/>
      <c r="M221" s="96"/>
      <c r="N221" s="96"/>
      <c r="O221" s="96"/>
      <c r="P221" s="96"/>
      <c r="Q221" s="96"/>
      <c r="R221" s="96"/>
      <c r="S221" s="96"/>
      <c r="T221" s="96"/>
      <c r="U221" s="96"/>
      <c r="V221" s="96"/>
      <c r="W221" s="96"/>
      <c r="X221" s="96"/>
      <c r="Y221" s="96"/>
      <c r="Z221" s="96"/>
      <c r="AA221" s="96"/>
      <c r="AB221" s="96"/>
      <c r="AC221" s="96"/>
      <c r="AD221" s="96"/>
      <c r="AE221" s="96"/>
      <c r="AF221" s="96"/>
    </row>
    <row r="222" spans="1:32" ht="12.75" customHeight="1" x14ac:dyDescent="0.2">
      <c r="A222" s="96"/>
      <c r="B222" s="96"/>
      <c r="C222" s="96"/>
      <c r="D222" s="96"/>
      <c r="E222" s="96"/>
      <c r="F222" s="96"/>
      <c r="G222" s="96"/>
      <c r="H222" s="96"/>
      <c r="I222" s="96"/>
      <c r="J222" s="96"/>
      <c r="K222" s="96"/>
      <c r="L222" s="96"/>
      <c r="M222" s="96"/>
      <c r="N222" s="96"/>
      <c r="O222" s="96"/>
      <c r="P222" s="96"/>
      <c r="Q222" s="96"/>
      <c r="R222" s="96"/>
      <c r="S222" s="96"/>
      <c r="T222" s="96"/>
      <c r="U222" s="96"/>
      <c r="V222" s="96"/>
      <c r="W222" s="96"/>
      <c r="X222" s="96"/>
      <c r="Y222" s="96"/>
      <c r="Z222" s="96"/>
      <c r="AA222" s="96"/>
      <c r="AB222" s="96"/>
      <c r="AC222" s="96"/>
      <c r="AD222" s="96"/>
      <c r="AE222" s="96"/>
      <c r="AF222" s="96"/>
    </row>
    <row r="223" spans="1:32" ht="12.75" customHeight="1" x14ac:dyDescent="0.2">
      <c r="A223" s="96"/>
      <c r="B223" s="96"/>
      <c r="C223" s="96"/>
      <c r="D223" s="96"/>
      <c r="E223" s="96"/>
      <c r="F223" s="96"/>
      <c r="G223" s="96"/>
      <c r="H223" s="96"/>
      <c r="I223" s="96"/>
      <c r="J223" s="96"/>
      <c r="K223" s="96"/>
      <c r="L223" s="96"/>
      <c r="M223" s="96"/>
      <c r="N223" s="96"/>
      <c r="O223" s="96"/>
      <c r="P223" s="96"/>
      <c r="Q223" s="96"/>
      <c r="R223" s="96"/>
      <c r="S223" s="96"/>
      <c r="T223" s="96"/>
      <c r="U223" s="96"/>
      <c r="V223" s="96"/>
      <c r="W223" s="96"/>
      <c r="X223" s="96"/>
      <c r="Y223" s="96"/>
      <c r="Z223" s="96"/>
      <c r="AA223" s="96"/>
      <c r="AB223" s="96"/>
      <c r="AC223" s="96"/>
      <c r="AD223" s="96"/>
      <c r="AE223" s="96"/>
      <c r="AF223" s="96"/>
    </row>
    <row r="224" spans="1:32" ht="12.75" customHeight="1" x14ac:dyDescent="0.2">
      <c r="A224" s="96"/>
      <c r="B224" s="96"/>
      <c r="C224" s="96"/>
      <c r="D224" s="96"/>
      <c r="E224" s="96"/>
      <c r="F224" s="96"/>
      <c r="G224" s="96"/>
      <c r="H224" s="96"/>
      <c r="I224" s="96"/>
      <c r="J224" s="96"/>
      <c r="K224" s="96"/>
      <c r="L224" s="96"/>
      <c r="M224" s="96"/>
      <c r="N224" s="96"/>
      <c r="O224" s="96"/>
      <c r="P224" s="96"/>
      <c r="Q224" s="96"/>
      <c r="R224" s="96"/>
      <c r="S224" s="96"/>
      <c r="T224" s="96"/>
      <c r="U224" s="96"/>
      <c r="V224" s="96"/>
      <c r="W224" s="96"/>
      <c r="X224" s="96"/>
      <c r="Y224" s="96"/>
      <c r="Z224" s="96"/>
      <c r="AA224" s="96"/>
      <c r="AB224" s="96"/>
      <c r="AC224" s="96"/>
      <c r="AD224" s="96"/>
      <c r="AE224" s="96"/>
      <c r="AF224" s="96"/>
    </row>
    <row r="225" spans="1:32" ht="12.75" customHeight="1" x14ac:dyDescent="0.2">
      <c r="A225" s="96"/>
      <c r="B225" s="96"/>
      <c r="C225" s="96"/>
      <c r="D225" s="96"/>
      <c r="E225" s="96"/>
      <c r="F225" s="96"/>
      <c r="G225" s="96"/>
      <c r="H225" s="96"/>
      <c r="I225" s="96"/>
      <c r="J225" s="96"/>
      <c r="K225" s="96"/>
      <c r="L225" s="96"/>
      <c r="M225" s="96"/>
      <c r="N225" s="96"/>
      <c r="O225" s="96"/>
      <c r="P225" s="96"/>
      <c r="Q225" s="96"/>
      <c r="R225" s="96"/>
      <c r="S225" s="96"/>
      <c r="T225" s="96"/>
      <c r="U225" s="96"/>
      <c r="V225" s="96"/>
      <c r="W225" s="96"/>
      <c r="X225" s="96"/>
      <c r="Y225" s="96"/>
      <c r="Z225" s="96"/>
      <c r="AA225" s="96"/>
      <c r="AB225" s="96"/>
      <c r="AC225" s="96"/>
      <c r="AD225" s="96"/>
      <c r="AE225" s="96"/>
      <c r="AF225" s="96"/>
    </row>
    <row r="226" spans="1:32" ht="12.75" customHeight="1" x14ac:dyDescent="0.2">
      <c r="A226" s="96"/>
      <c r="B226" s="96"/>
      <c r="C226" s="96"/>
      <c r="D226" s="96"/>
      <c r="E226" s="96"/>
      <c r="F226" s="96"/>
      <c r="G226" s="96"/>
      <c r="H226" s="96"/>
      <c r="I226" s="96"/>
      <c r="J226" s="96"/>
      <c r="K226" s="96"/>
      <c r="L226" s="96"/>
      <c r="M226" s="96"/>
      <c r="N226" s="96"/>
      <c r="O226" s="96"/>
      <c r="P226" s="96"/>
      <c r="Q226" s="96"/>
      <c r="R226" s="96"/>
      <c r="S226" s="96"/>
      <c r="T226" s="96"/>
      <c r="U226" s="96"/>
      <c r="V226" s="96"/>
      <c r="W226" s="96"/>
      <c r="X226" s="96"/>
      <c r="Y226" s="96"/>
      <c r="Z226" s="96"/>
      <c r="AA226" s="96"/>
      <c r="AB226" s="96"/>
      <c r="AC226" s="96"/>
      <c r="AD226" s="96"/>
      <c r="AE226" s="96"/>
      <c r="AF226" s="96"/>
    </row>
    <row r="227" spans="1:32" ht="12.75" customHeight="1" x14ac:dyDescent="0.2">
      <c r="A227" s="96"/>
      <c r="B227" s="96"/>
      <c r="C227" s="96"/>
      <c r="D227" s="96"/>
      <c r="E227" s="96"/>
      <c r="F227" s="96"/>
      <c r="G227" s="96"/>
      <c r="H227" s="96"/>
      <c r="I227" s="96"/>
      <c r="J227" s="96"/>
      <c r="K227" s="96"/>
      <c r="L227" s="96"/>
      <c r="M227" s="96"/>
      <c r="N227" s="96"/>
      <c r="O227" s="96"/>
      <c r="P227" s="96"/>
      <c r="Q227" s="96"/>
      <c r="R227" s="96"/>
      <c r="S227" s="96"/>
      <c r="T227" s="96"/>
      <c r="U227" s="96"/>
      <c r="V227" s="96"/>
      <c r="W227" s="96"/>
      <c r="X227" s="96"/>
      <c r="Y227" s="96"/>
      <c r="Z227" s="96"/>
      <c r="AA227" s="96"/>
      <c r="AB227" s="96"/>
      <c r="AC227" s="96"/>
      <c r="AD227" s="96"/>
      <c r="AE227" s="96"/>
      <c r="AF227" s="96"/>
    </row>
    <row r="228" spans="1:32" ht="12.75" customHeight="1" x14ac:dyDescent="0.2">
      <c r="A228" s="96"/>
      <c r="B228" s="96"/>
      <c r="C228" s="96"/>
      <c r="D228" s="96"/>
      <c r="E228" s="96"/>
      <c r="F228" s="96"/>
      <c r="G228" s="96"/>
      <c r="H228" s="96"/>
      <c r="I228" s="96"/>
      <c r="J228" s="96"/>
      <c r="K228" s="96"/>
      <c r="L228" s="96"/>
      <c r="M228" s="96"/>
      <c r="N228" s="96"/>
      <c r="O228" s="96"/>
      <c r="P228" s="96"/>
      <c r="Q228" s="96"/>
      <c r="R228" s="96"/>
      <c r="S228" s="96"/>
      <c r="T228" s="96"/>
      <c r="U228" s="96"/>
      <c r="V228" s="96"/>
      <c r="W228" s="96"/>
      <c r="X228" s="96"/>
      <c r="Y228" s="96"/>
      <c r="Z228" s="96"/>
      <c r="AA228" s="96"/>
      <c r="AB228" s="96"/>
      <c r="AC228" s="96"/>
      <c r="AD228" s="96"/>
      <c r="AE228" s="96"/>
      <c r="AF228" s="96"/>
    </row>
    <row r="229" spans="1:32" ht="12.75" customHeight="1" x14ac:dyDescent="0.2">
      <c r="A229" s="96"/>
      <c r="B229" s="96"/>
      <c r="C229" s="96"/>
      <c r="D229" s="96"/>
      <c r="E229" s="96"/>
      <c r="F229" s="96"/>
      <c r="G229" s="96"/>
      <c r="H229" s="96"/>
      <c r="I229" s="96"/>
      <c r="J229" s="96"/>
      <c r="K229" s="96"/>
      <c r="L229" s="96"/>
      <c r="M229" s="96"/>
      <c r="N229" s="96"/>
      <c r="O229" s="96"/>
      <c r="P229" s="96"/>
      <c r="Q229" s="96"/>
      <c r="R229" s="96"/>
      <c r="S229" s="96"/>
      <c r="T229" s="96"/>
      <c r="U229" s="96"/>
      <c r="V229" s="96"/>
      <c r="W229" s="96"/>
      <c r="X229" s="96"/>
      <c r="Y229" s="96"/>
      <c r="Z229" s="96"/>
      <c r="AA229" s="96"/>
      <c r="AB229" s="96"/>
      <c r="AC229" s="96"/>
      <c r="AD229" s="96"/>
      <c r="AE229" s="96"/>
      <c r="AF229" s="96"/>
    </row>
    <row r="230" spans="1:32" ht="12.75" customHeight="1" x14ac:dyDescent="0.2">
      <c r="A230" s="96"/>
      <c r="B230" s="96"/>
      <c r="C230" s="96"/>
      <c r="D230" s="96"/>
      <c r="E230" s="96"/>
      <c r="F230" s="96"/>
      <c r="G230" s="96"/>
      <c r="H230" s="96"/>
      <c r="I230" s="96"/>
      <c r="J230" s="96"/>
      <c r="K230" s="96"/>
      <c r="L230" s="96"/>
      <c r="M230" s="96"/>
      <c r="N230" s="96"/>
      <c r="O230" s="96"/>
      <c r="P230" s="96"/>
      <c r="Q230" s="96"/>
      <c r="R230" s="96"/>
      <c r="S230" s="96"/>
      <c r="T230" s="96"/>
      <c r="U230" s="96"/>
      <c r="V230" s="96"/>
      <c r="W230" s="96"/>
      <c r="X230" s="96"/>
      <c r="Y230" s="96"/>
      <c r="Z230" s="96"/>
      <c r="AA230" s="96"/>
      <c r="AB230" s="96"/>
      <c r="AC230" s="96"/>
      <c r="AD230" s="96"/>
      <c r="AE230" s="96"/>
      <c r="AF230" s="96"/>
    </row>
    <row r="231" spans="1:32" ht="12.75" customHeight="1" x14ac:dyDescent="0.2">
      <c r="A231" s="96"/>
      <c r="B231" s="96"/>
      <c r="C231" s="96"/>
      <c r="D231" s="96"/>
      <c r="E231" s="96"/>
      <c r="F231" s="96"/>
      <c r="G231" s="96"/>
      <c r="H231" s="96"/>
      <c r="I231" s="96"/>
      <c r="J231" s="96"/>
      <c r="K231" s="96"/>
      <c r="L231" s="96"/>
      <c r="M231" s="96"/>
      <c r="N231" s="96"/>
      <c r="O231" s="96"/>
      <c r="P231" s="96"/>
      <c r="Q231" s="96"/>
      <c r="R231" s="96"/>
      <c r="S231" s="96"/>
      <c r="T231" s="96"/>
      <c r="U231" s="96"/>
      <c r="V231" s="96"/>
      <c r="W231" s="96"/>
      <c r="X231" s="96"/>
      <c r="Y231" s="96"/>
      <c r="Z231" s="96"/>
      <c r="AA231" s="96"/>
      <c r="AB231" s="96"/>
      <c r="AC231" s="96"/>
      <c r="AD231" s="96"/>
      <c r="AE231" s="96"/>
      <c r="AF231" s="96"/>
    </row>
    <row r="232" spans="1:32" ht="12.75" customHeight="1" x14ac:dyDescent="0.2">
      <c r="A232" s="96"/>
      <c r="B232" s="96"/>
      <c r="C232" s="96"/>
      <c r="D232" s="96"/>
      <c r="E232" s="96"/>
      <c r="F232" s="96"/>
      <c r="G232" s="96"/>
      <c r="H232" s="96"/>
      <c r="I232" s="96"/>
      <c r="J232" s="96"/>
      <c r="K232" s="96"/>
      <c r="L232" s="96"/>
      <c r="M232" s="96"/>
      <c r="N232" s="96"/>
      <c r="O232" s="96"/>
      <c r="P232" s="96"/>
      <c r="Q232" s="96"/>
      <c r="R232" s="96"/>
      <c r="S232" s="96"/>
      <c r="T232" s="96"/>
      <c r="U232" s="96"/>
      <c r="V232" s="96"/>
      <c r="W232" s="96"/>
      <c r="X232" s="96"/>
      <c r="Y232" s="96"/>
      <c r="Z232" s="96"/>
      <c r="AA232" s="96"/>
      <c r="AB232" s="96"/>
      <c r="AC232" s="96"/>
      <c r="AD232" s="96"/>
      <c r="AE232" s="96"/>
      <c r="AF232" s="96"/>
    </row>
    <row r="233" spans="1:32" ht="12.75" customHeight="1" x14ac:dyDescent="0.2">
      <c r="A233" s="96"/>
      <c r="B233" s="96"/>
      <c r="C233" s="96"/>
      <c r="D233" s="96"/>
      <c r="E233" s="96"/>
      <c r="F233" s="96"/>
      <c r="G233" s="96"/>
      <c r="H233" s="96"/>
      <c r="I233" s="96"/>
      <c r="J233" s="96"/>
      <c r="K233" s="96"/>
      <c r="L233" s="96"/>
      <c r="M233" s="96"/>
      <c r="N233" s="96"/>
      <c r="O233" s="96"/>
      <c r="P233" s="96"/>
      <c r="Q233" s="96"/>
      <c r="R233" s="96"/>
      <c r="S233" s="96"/>
      <c r="T233" s="96"/>
      <c r="U233" s="96"/>
      <c r="V233" s="96"/>
      <c r="W233" s="96"/>
      <c r="X233" s="96"/>
      <c r="Y233" s="96"/>
      <c r="Z233" s="96"/>
      <c r="AA233" s="96"/>
      <c r="AB233" s="96"/>
      <c r="AC233" s="96"/>
      <c r="AD233" s="96"/>
      <c r="AE233" s="96"/>
      <c r="AF233" s="96"/>
    </row>
    <row r="234" spans="1:32" ht="12.75" customHeight="1" x14ac:dyDescent="0.2">
      <c r="A234" s="96"/>
      <c r="B234" s="96"/>
      <c r="C234" s="96"/>
      <c r="D234" s="96"/>
      <c r="E234" s="96"/>
      <c r="F234" s="96"/>
      <c r="G234" s="96"/>
      <c r="H234" s="96"/>
      <c r="I234" s="96"/>
      <c r="J234" s="96"/>
      <c r="K234" s="96"/>
      <c r="L234" s="96"/>
      <c r="M234" s="96"/>
      <c r="N234" s="96"/>
      <c r="O234" s="96"/>
      <c r="P234" s="96"/>
      <c r="Q234" s="96"/>
      <c r="R234" s="96"/>
      <c r="S234" s="96"/>
      <c r="T234" s="96"/>
      <c r="U234" s="96"/>
      <c r="V234" s="96"/>
      <c r="W234" s="96"/>
      <c r="X234" s="96"/>
      <c r="Y234" s="96"/>
      <c r="Z234" s="96"/>
      <c r="AA234" s="96"/>
      <c r="AB234" s="96"/>
      <c r="AC234" s="96"/>
      <c r="AD234" s="96"/>
      <c r="AE234" s="96"/>
      <c r="AF234" s="96"/>
    </row>
    <row r="235" spans="1:32" ht="12.75" customHeight="1" x14ac:dyDescent="0.2">
      <c r="A235" s="96"/>
      <c r="B235" s="96"/>
      <c r="C235" s="96"/>
      <c r="D235" s="96"/>
      <c r="E235" s="96"/>
      <c r="F235" s="96"/>
      <c r="G235" s="96"/>
      <c r="H235" s="96"/>
      <c r="I235" s="96"/>
      <c r="J235" s="96"/>
      <c r="K235" s="96"/>
      <c r="L235" s="96"/>
      <c r="M235" s="96"/>
      <c r="N235" s="96"/>
      <c r="O235" s="96"/>
      <c r="P235" s="96"/>
      <c r="Q235" s="96"/>
      <c r="R235" s="96"/>
      <c r="S235" s="96"/>
      <c r="T235" s="96"/>
      <c r="U235" s="96"/>
      <c r="V235" s="96"/>
      <c r="W235" s="96"/>
      <c r="X235" s="96"/>
      <c r="Y235" s="96"/>
      <c r="Z235" s="96"/>
      <c r="AA235" s="96"/>
      <c r="AB235" s="96"/>
      <c r="AC235" s="96"/>
      <c r="AD235" s="96"/>
      <c r="AE235" s="96"/>
      <c r="AF235" s="96"/>
    </row>
    <row r="236" spans="1:32" ht="12.75" customHeight="1" x14ac:dyDescent="0.2">
      <c r="A236" s="96"/>
      <c r="B236" s="96"/>
      <c r="C236" s="96"/>
      <c r="D236" s="96"/>
      <c r="E236" s="96"/>
      <c r="F236" s="96"/>
      <c r="G236" s="96"/>
      <c r="H236" s="96"/>
      <c r="I236" s="96"/>
      <c r="J236" s="96"/>
      <c r="K236" s="96"/>
      <c r="L236" s="96"/>
      <c r="M236" s="96"/>
      <c r="N236" s="96"/>
      <c r="O236" s="96"/>
      <c r="P236" s="96"/>
      <c r="Q236" s="96"/>
      <c r="R236" s="96"/>
      <c r="S236" s="96"/>
      <c r="T236" s="96"/>
      <c r="U236" s="96"/>
      <c r="V236" s="96"/>
      <c r="W236" s="96"/>
      <c r="X236" s="96"/>
      <c r="Y236" s="96"/>
      <c r="Z236" s="96"/>
      <c r="AA236" s="96"/>
      <c r="AB236" s="96"/>
      <c r="AC236" s="96"/>
      <c r="AD236" s="96"/>
      <c r="AE236" s="96"/>
      <c r="AF236" s="96"/>
    </row>
    <row r="237" spans="1:32" ht="12.75" customHeight="1" x14ac:dyDescent="0.2">
      <c r="A237" s="96"/>
      <c r="B237" s="96"/>
      <c r="C237" s="96"/>
      <c r="D237" s="96"/>
      <c r="E237" s="96"/>
      <c r="F237" s="96"/>
      <c r="G237" s="96"/>
      <c r="H237" s="96"/>
      <c r="I237" s="96"/>
      <c r="J237" s="96"/>
      <c r="K237" s="96"/>
      <c r="L237" s="96"/>
      <c r="M237" s="96"/>
      <c r="N237" s="96"/>
      <c r="O237" s="96"/>
      <c r="P237" s="96"/>
      <c r="Q237" s="96"/>
      <c r="R237" s="96"/>
      <c r="S237" s="96"/>
      <c r="T237" s="96"/>
      <c r="U237" s="96"/>
      <c r="V237" s="96"/>
      <c r="W237" s="96"/>
      <c r="X237" s="96"/>
      <c r="Y237" s="96"/>
      <c r="Z237" s="96"/>
      <c r="AA237" s="96"/>
      <c r="AB237" s="96"/>
      <c r="AC237" s="96"/>
      <c r="AD237" s="96"/>
      <c r="AE237" s="96"/>
      <c r="AF237" s="96"/>
    </row>
    <row r="238" spans="1:32" ht="12.75" customHeight="1" x14ac:dyDescent="0.2">
      <c r="A238" s="96"/>
      <c r="B238" s="96"/>
      <c r="C238" s="96"/>
      <c r="D238" s="96"/>
      <c r="E238" s="96"/>
      <c r="F238" s="96"/>
      <c r="G238" s="96"/>
      <c r="H238" s="96"/>
      <c r="I238" s="96"/>
      <c r="J238" s="96"/>
      <c r="K238" s="96"/>
      <c r="L238" s="96"/>
      <c r="M238" s="96"/>
      <c r="N238" s="96"/>
      <c r="O238" s="96"/>
      <c r="P238" s="96"/>
      <c r="Q238" s="96"/>
      <c r="R238" s="96"/>
      <c r="S238" s="96"/>
      <c r="T238" s="96"/>
      <c r="U238" s="96"/>
      <c r="V238" s="96"/>
      <c r="W238" s="96"/>
      <c r="X238" s="96"/>
      <c r="Y238" s="96"/>
      <c r="Z238" s="96"/>
      <c r="AA238" s="96"/>
      <c r="AB238" s="96"/>
      <c r="AC238" s="96"/>
      <c r="AD238" s="96"/>
      <c r="AE238" s="96"/>
      <c r="AF238" s="96"/>
    </row>
    <row r="239" spans="1:32" ht="12.75" customHeight="1" x14ac:dyDescent="0.2">
      <c r="A239" s="96"/>
      <c r="B239" s="96"/>
      <c r="C239" s="96"/>
      <c r="D239" s="96"/>
      <c r="E239" s="96"/>
      <c r="F239" s="96"/>
      <c r="G239" s="96"/>
      <c r="H239" s="96"/>
      <c r="I239" s="96"/>
      <c r="J239" s="96"/>
      <c r="K239" s="96"/>
      <c r="L239" s="96"/>
      <c r="M239" s="96"/>
      <c r="N239" s="96"/>
      <c r="O239" s="96"/>
      <c r="P239" s="96"/>
      <c r="Q239" s="96"/>
      <c r="R239" s="96"/>
      <c r="S239" s="96"/>
      <c r="T239" s="96"/>
      <c r="U239" s="96"/>
      <c r="V239" s="96"/>
      <c r="W239" s="96"/>
      <c r="X239" s="96"/>
      <c r="Y239" s="96"/>
      <c r="Z239" s="96"/>
      <c r="AA239" s="96"/>
      <c r="AB239" s="96"/>
      <c r="AC239" s="96"/>
      <c r="AD239" s="96"/>
      <c r="AE239" s="96"/>
      <c r="AF239" s="96"/>
    </row>
    <row r="240" spans="1:32" ht="12.75" customHeight="1" x14ac:dyDescent="0.2">
      <c r="A240" s="96"/>
      <c r="B240" s="96"/>
      <c r="C240" s="96"/>
      <c r="D240" s="96"/>
      <c r="E240" s="96"/>
      <c r="F240" s="96"/>
      <c r="G240" s="96"/>
      <c r="H240" s="96"/>
      <c r="I240" s="96"/>
      <c r="J240" s="96"/>
      <c r="K240" s="96"/>
      <c r="L240" s="96"/>
      <c r="M240" s="96"/>
      <c r="N240" s="96"/>
      <c r="O240" s="96"/>
      <c r="P240" s="96"/>
      <c r="Q240" s="96"/>
      <c r="R240" s="96"/>
      <c r="S240" s="96"/>
      <c r="T240" s="96"/>
      <c r="U240" s="96"/>
      <c r="V240" s="96"/>
      <c r="W240" s="96"/>
      <c r="X240" s="96"/>
      <c r="Y240" s="96"/>
      <c r="Z240" s="96"/>
      <c r="AA240" s="96"/>
      <c r="AB240" s="96"/>
      <c r="AC240" s="96"/>
      <c r="AD240" s="96"/>
      <c r="AE240" s="96"/>
      <c r="AF240" s="96"/>
    </row>
    <row r="241" spans="1:32" ht="12.75" customHeight="1" x14ac:dyDescent="0.2">
      <c r="A241" s="96"/>
      <c r="B241" s="96"/>
      <c r="C241" s="96"/>
      <c r="D241" s="96"/>
      <c r="E241" s="96"/>
      <c r="F241" s="96"/>
      <c r="G241" s="96"/>
      <c r="H241" s="96"/>
      <c r="I241" s="96"/>
      <c r="J241" s="96"/>
      <c r="K241" s="96"/>
      <c r="L241" s="96"/>
      <c r="M241" s="96"/>
      <c r="N241" s="96"/>
      <c r="O241" s="96"/>
      <c r="P241" s="96"/>
      <c r="Q241" s="96"/>
      <c r="R241" s="96"/>
      <c r="S241" s="96"/>
      <c r="T241" s="96"/>
      <c r="U241" s="96"/>
      <c r="V241" s="96"/>
      <c r="W241" s="96"/>
      <c r="X241" s="96"/>
      <c r="Y241" s="96"/>
      <c r="Z241" s="96"/>
      <c r="AA241" s="96"/>
      <c r="AB241" s="96"/>
      <c r="AC241" s="96"/>
      <c r="AD241" s="96"/>
      <c r="AE241" s="96"/>
      <c r="AF241" s="96"/>
    </row>
    <row r="242" spans="1:32" ht="12.75" customHeight="1" x14ac:dyDescent="0.2">
      <c r="A242" s="96"/>
      <c r="B242" s="96"/>
      <c r="C242" s="96"/>
      <c r="D242" s="96"/>
      <c r="E242" s="96"/>
      <c r="F242" s="96"/>
      <c r="G242" s="96"/>
      <c r="H242" s="96"/>
      <c r="I242" s="96"/>
      <c r="J242" s="96"/>
      <c r="K242" s="96"/>
      <c r="L242" s="96"/>
      <c r="M242" s="96"/>
      <c r="N242" s="96"/>
      <c r="O242" s="96"/>
      <c r="P242" s="96"/>
      <c r="Q242" s="96"/>
      <c r="R242" s="96"/>
      <c r="S242" s="96"/>
      <c r="T242" s="96"/>
      <c r="U242" s="96"/>
      <c r="V242" s="96"/>
      <c r="W242" s="96"/>
      <c r="X242" s="96"/>
      <c r="Y242" s="96"/>
      <c r="Z242" s="96"/>
      <c r="AA242" s="96"/>
      <c r="AB242" s="96"/>
      <c r="AC242" s="96"/>
      <c r="AD242" s="96"/>
      <c r="AE242" s="96"/>
      <c r="AF242" s="96"/>
    </row>
    <row r="243" spans="1:32" ht="12.75" customHeight="1" x14ac:dyDescent="0.2">
      <c r="A243" s="96"/>
      <c r="B243" s="96"/>
      <c r="C243" s="96"/>
      <c r="D243" s="96"/>
      <c r="E243" s="96"/>
      <c r="F243" s="96"/>
      <c r="G243" s="96"/>
      <c r="H243" s="96"/>
      <c r="I243" s="96"/>
      <c r="J243" s="96"/>
      <c r="K243" s="96"/>
      <c r="L243" s="96"/>
      <c r="M243" s="96"/>
      <c r="N243" s="96"/>
      <c r="O243" s="96"/>
      <c r="P243" s="96"/>
      <c r="Q243" s="96"/>
      <c r="R243" s="96"/>
      <c r="S243" s="96"/>
      <c r="T243" s="96"/>
      <c r="U243" s="96"/>
      <c r="V243" s="96"/>
      <c r="W243" s="96"/>
      <c r="X243" s="96"/>
      <c r="Y243" s="96"/>
      <c r="Z243" s="96"/>
      <c r="AA243" s="96"/>
      <c r="AB243" s="96"/>
      <c r="AC243" s="96"/>
      <c r="AD243" s="96"/>
      <c r="AE243" s="96"/>
      <c r="AF243" s="96"/>
    </row>
    <row r="244" spans="1:32" ht="12.75" customHeight="1" x14ac:dyDescent="0.2">
      <c r="A244" s="96"/>
      <c r="B244" s="96"/>
      <c r="C244" s="96"/>
      <c r="D244" s="96"/>
      <c r="E244" s="96"/>
      <c r="F244" s="96"/>
      <c r="G244" s="96"/>
      <c r="H244" s="96"/>
      <c r="I244" s="96"/>
      <c r="J244" s="96"/>
      <c r="K244" s="96"/>
      <c r="L244" s="96"/>
      <c r="M244" s="96"/>
      <c r="N244" s="96"/>
      <c r="O244" s="96"/>
      <c r="P244" s="96"/>
      <c r="Q244" s="96"/>
      <c r="R244" s="96"/>
      <c r="S244" s="96"/>
      <c r="T244" s="96"/>
      <c r="U244" s="96"/>
      <c r="V244" s="96"/>
      <c r="W244" s="96"/>
      <c r="X244" s="96"/>
      <c r="Y244" s="96"/>
      <c r="Z244" s="96"/>
      <c r="AA244" s="96"/>
      <c r="AB244" s="96"/>
      <c r="AC244" s="96"/>
      <c r="AD244" s="96"/>
      <c r="AE244" s="96"/>
      <c r="AF244" s="96"/>
    </row>
    <row r="245" spans="1:32" ht="12.75" customHeight="1" x14ac:dyDescent="0.2">
      <c r="A245" s="96"/>
      <c r="B245" s="96"/>
      <c r="C245" s="96"/>
      <c r="D245" s="96"/>
      <c r="E245" s="96"/>
      <c r="F245" s="96"/>
      <c r="G245" s="96"/>
      <c r="H245" s="96"/>
      <c r="I245" s="96"/>
      <c r="J245" s="96"/>
      <c r="K245" s="96"/>
      <c r="L245" s="96"/>
      <c r="M245" s="96"/>
      <c r="N245" s="96"/>
      <c r="O245" s="96"/>
      <c r="P245" s="96"/>
      <c r="Q245" s="96"/>
      <c r="R245" s="96"/>
      <c r="S245" s="96"/>
      <c r="T245" s="96"/>
      <c r="U245" s="96"/>
      <c r="V245" s="96"/>
      <c r="W245" s="96"/>
      <c r="X245" s="96"/>
      <c r="Y245" s="96"/>
      <c r="Z245" s="96"/>
      <c r="AA245" s="96"/>
      <c r="AB245" s="96"/>
      <c r="AC245" s="96"/>
      <c r="AD245" s="96"/>
      <c r="AE245" s="96"/>
      <c r="AF245" s="96"/>
    </row>
    <row r="246" spans="1:32" ht="12.75" customHeight="1" x14ac:dyDescent="0.2">
      <c r="A246" s="96"/>
      <c r="B246" s="96"/>
      <c r="C246" s="96"/>
      <c r="D246" s="96"/>
      <c r="E246" s="96"/>
      <c r="F246" s="96"/>
      <c r="G246" s="96"/>
      <c r="H246" s="96"/>
      <c r="I246" s="96"/>
      <c r="J246" s="96"/>
      <c r="K246" s="96"/>
      <c r="L246" s="96"/>
      <c r="M246" s="96"/>
      <c r="N246" s="96"/>
      <c r="O246" s="96"/>
      <c r="P246" s="96"/>
      <c r="Q246" s="96"/>
      <c r="R246" s="96"/>
      <c r="S246" s="96"/>
      <c r="T246" s="96"/>
      <c r="U246" s="96"/>
      <c r="V246" s="96"/>
      <c r="W246" s="96"/>
      <c r="X246" s="96"/>
      <c r="Y246" s="96"/>
      <c r="Z246" s="96"/>
      <c r="AA246" s="96"/>
      <c r="AB246" s="96"/>
      <c r="AC246" s="96"/>
      <c r="AD246" s="96"/>
      <c r="AE246" s="96"/>
      <c r="AF246" s="96"/>
    </row>
    <row r="247" spans="1:32" ht="12.75" customHeight="1" x14ac:dyDescent="0.2">
      <c r="A247" s="96"/>
      <c r="B247" s="96"/>
      <c r="C247" s="96"/>
      <c r="D247" s="96"/>
      <c r="E247" s="96"/>
      <c r="F247" s="96"/>
      <c r="G247" s="96"/>
      <c r="H247" s="96"/>
      <c r="I247" s="96"/>
      <c r="J247" s="96"/>
      <c r="K247" s="96"/>
      <c r="L247" s="96"/>
      <c r="M247" s="96"/>
      <c r="N247" s="96"/>
      <c r="O247" s="96"/>
      <c r="P247" s="96"/>
      <c r="Q247" s="96"/>
      <c r="R247" s="96"/>
      <c r="S247" s="96"/>
      <c r="T247" s="96"/>
      <c r="U247" s="96"/>
      <c r="V247" s="96"/>
      <c r="W247" s="96"/>
      <c r="X247" s="96"/>
      <c r="Y247" s="96"/>
      <c r="Z247" s="96"/>
      <c r="AA247" s="96"/>
      <c r="AB247" s="96"/>
      <c r="AC247" s="96"/>
      <c r="AD247" s="96"/>
      <c r="AE247" s="96"/>
      <c r="AF247" s="96"/>
    </row>
    <row r="248" spans="1:32" ht="12.75" customHeight="1" x14ac:dyDescent="0.2">
      <c r="A248" s="96"/>
      <c r="B248" s="96"/>
      <c r="C248" s="96"/>
      <c r="D248" s="96"/>
      <c r="E248" s="96"/>
      <c r="F248" s="96"/>
      <c r="G248" s="96"/>
      <c r="H248" s="96"/>
      <c r="I248" s="96"/>
      <c r="J248" s="96"/>
      <c r="K248" s="96"/>
      <c r="L248" s="96"/>
      <c r="M248" s="96"/>
      <c r="N248" s="96"/>
      <c r="O248" s="96"/>
      <c r="P248" s="96"/>
      <c r="Q248" s="96"/>
      <c r="R248" s="96"/>
      <c r="S248" s="96"/>
      <c r="T248" s="96"/>
      <c r="U248" s="96"/>
      <c r="V248" s="96"/>
      <c r="W248" s="96"/>
      <c r="X248" s="96"/>
      <c r="Y248" s="96"/>
      <c r="Z248" s="96"/>
      <c r="AA248" s="96"/>
      <c r="AB248" s="96"/>
      <c r="AC248" s="96"/>
      <c r="AD248" s="96"/>
      <c r="AE248" s="96"/>
      <c r="AF248" s="96"/>
    </row>
    <row r="249" spans="1:32" ht="12.75" customHeight="1" x14ac:dyDescent="0.2">
      <c r="A249" s="96"/>
      <c r="B249" s="96"/>
      <c r="C249" s="96"/>
      <c r="D249" s="96"/>
      <c r="E249" s="96"/>
      <c r="F249" s="96"/>
      <c r="G249" s="96"/>
      <c r="H249" s="96"/>
      <c r="I249" s="96"/>
      <c r="J249" s="96"/>
      <c r="K249" s="96"/>
      <c r="L249" s="96"/>
      <c r="M249" s="96"/>
      <c r="N249" s="96"/>
      <c r="O249" s="96"/>
      <c r="P249" s="96"/>
      <c r="Q249" s="96"/>
      <c r="R249" s="96"/>
      <c r="S249" s="96"/>
      <c r="T249" s="96"/>
      <c r="U249" s="96"/>
      <c r="V249" s="96"/>
      <c r="W249" s="96"/>
      <c r="X249" s="96"/>
      <c r="Y249" s="96"/>
      <c r="Z249" s="96"/>
      <c r="AA249" s="96"/>
      <c r="AB249" s="96"/>
      <c r="AC249" s="96"/>
      <c r="AD249" s="96"/>
      <c r="AE249" s="96"/>
      <c r="AF249" s="96"/>
    </row>
    <row r="250" spans="1:32" ht="12.75" customHeight="1" x14ac:dyDescent="0.2">
      <c r="A250" s="96"/>
      <c r="B250" s="96"/>
      <c r="C250" s="96"/>
      <c r="D250" s="96"/>
      <c r="E250" s="96"/>
      <c r="F250" s="96"/>
      <c r="G250" s="96"/>
      <c r="H250" s="96"/>
      <c r="I250" s="96"/>
      <c r="J250" s="96"/>
      <c r="K250" s="96"/>
      <c r="L250" s="96"/>
      <c r="M250" s="96"/>
      <c r="N250" s="96"/>
      <c r="O250" s="96"/>
      <c r="P250" s="96"/>
      <c r="Q250" s="96"/>
      <c r="R250" s="96"/>
      <c r="S250" s="96"/>
      <c r="T250" s="96"/>
      <c r="U250" s="96"/>
      <c r="V250" s="96"/>
      <c r="W250" s="96"/>
      <c r="X250" s="96"/>
      <c r="Y250" s="96"/>
      <c r="Z250" s="96"/>
      <c r="AA250" s="96"/>
      <c r="AB250" s="96"/>
      <c r="AC250" s="96"/>
      <c r="AD250" s="96"/>
      <c r="AE250" s="96"/>
      <c r="AF250" s="96"/>
    </row>
    <row r="251" spans="1:32" ht="12.75" customHeight="1" x14ac:dyDescent="0.2">
      <c r="A251" s="96"/>
      <c r="B251" s="96"/>
      <c r="C251" s="96"/>
      <c r="D251" s="96"/>
      <c r="E251" s="96"/>
      <c r="F251" s="96"/>
      <c r="G251" s="96"/>
      <c r="H251" s="96"/>
      <c r="I251" s="96"/>
      <c r="J251" s="96"/>
      <c r="K251" s="96"/>
      <c r="L251" s="96"/>
      <c r="M251" s="96"/>
      <c r="N251" s="96"/>
      <c r="O251" s="96"/>
      <c r="P251" s="96"/>
      <c r="Q251" s="96"/>
      <c r="R251" s="96"/>
      <c r="S251" s="96"/>
      <c r="T251" s="96"/>
      <c r="U251" s="96"/>
      <c r="V251" s="96"/>
      <c r="W251" s="96"/>
      <c r="X251" s="96"/>
      <c r="Y251" s="96"/>
      <c r="Z251" s="96"/>
      <c r="AA251" s="96"/>
      <c r="AB251" s="96"/>
      <c r="AC251" s="96"/>
      <c r="AD251" s="96"/>
      <c r="AE251" s="96"/>
      <c r="AF251" s="96"/>
    </row>
    <row r="252" spans="1:32" ht="12.75" customHeight="1" x14ac:dyDescent="0.2">
      <c r="A252" s="96"/>
      <c r="B252" s="96"/>
      <c r="C252" s="96"/>
      <c r="D252" s="96"/>
      <c r="E252" s="96"/>
      <c r="F252" s="96"/>
      <c r="G252" s="96"/>
      <c r="H252" s="96"/>
      <c r="I252" s="96"/>
      <c r="J252" s="96"/>
      <c r="K252" s="96"/>
      <c r="L252" s="96"/>
      <c r="M252" s="96"/>
      <c r="N252" s="96"/>
      <c r="O252" s="96"/>
      <c r="P252" s="96"/>
      <c r="Q252" s="96"/>
      <c r="R252" s="96"/>
      <c r="S252" s="96"/>
      <c r="T252" s="96"/>
      <c r="U252" s="96"/>
      <c r="V252" s="96"/>
      <c r="W252" s="96"/>
      <c r="X252" s="96"/>
      <c r="Y252" s="96"/>
      <c r="Z252" s="96"/>
      <c r="AA252" s="96"/>
      <c r="AB252" s="96"/>
      <c r="AC252" s="96"/>
      <c r="AD252" s="96"/>
      <c r="AE252" s="96"/>
      <c r="AF252" s="96"/>
    </row>
    <row r="253" spans="1:32" ht="12.75" customHeight="1" x14ac:dyDescent="0.2">
      <c r="A253" s="96"/>
      <c r="B253" s="96"/>
      <c r="C253" s="96"/>
      <c r="D253" s="96"/>
      <c r="E253" s="96"/>
      <c r="F253" s="96"/>
      <c r="G253" s="96"/>
      <c r="H253" s="96"/>
      <c r="I253" s="96"/>
      <c r="J253" s="96"/>
      <c r="K253" s="96"/>
      <c r="L253" s="96"/>
      <c r="M253" s="96"/>
      <c r="N253" s="96"/>
      <c r="O253" s="96"/>
      <c r="P253" s="96"/>
      <c r="Q253" s="96"/>
      <c r="R253" s="96"/>
      <c r="S253" s="96"/>
      <c r="T253" s="96"/>
      <c r="U253" s="96"/>
      <c r="V253" s="96"/>
      <c r="W253" s="96"/>
      <c r="X253" s="96"/>
      <c r="Y253" s="96"/>
      <c r="Z253" s="96"/>
      <c r="AA253" s="96"/>
      <c r="AB253" s="96"/>
      <c r="AC253" s="96"/>
      <c r="AD253" s="96"/>
      <c r="AE253" s="96"/>
      <c r="AF253" s="96"/>
    </row>
    <row r="254" spans="1:32" ht="12.75" customHeight="1" x14ac:dyDescent="0.2">
      <c r="A254" s="96"/>
      <c r="B254" s="96"/>
      <c r="C254" s="96"/>
      <c r="D254" s="96"/>
      <c r="E254" s="96"/>
      <c r="F254" s="96"/>
      <c r="G254" s="96"/>
      <c r="H254" s="96"/>
      <c r="I254" s="96"/>
      <c r="J254" s="96"/>
      <c r="K254" s="96"/>
      <c r="L254" s="96"/>
      <c r="M254" s="96"/>
      <c r="N254" s="96"/>
      <c r="O254" s="96"/>
      <c r="P254" s="96"/>
      <c r="Q254" s="96"/>
      <c r="R254" s="96"/>
      <c r="S254" s="96"/>
      <c r="T254" s="96"/>
      <c r="U254" s="96"/>
      <c r="V254" s="96"/>
      <c r="W254" s="96"/>
      <c r="X254" s="96"/>
      <c r="Y254" s="96"/>
      <c r="Z254" s="96"/>
      <c r="AA254" s="96"/>
      <c r="AB254" s="96"/>
      <c r="AC254" s="96"/>
      <c r="AD254" s="96"/>
      <c r="AE254" s="96"/>
      <c r="AF254" s="96"/>
    </row>
    <row r="255" spans="1:32" ht="12.75" customHeight="1" x14ac:dyDescent="0.2">
      <c r="A255" s="96"/>
      <c r="B255" s="96"/>
      <c r="C255" s="96"/>
      <c r="D255" s="96"/>
      <c r="E255" s="96"/>
      <c r="F255" s="96"/>
      <c r="G255" s="96"/>
      <c r="H255" s="96"/>
      <c r="I255" s="96"/>
      <c r="J255" s="96"/>
      <c r="K255" s="96"/>
      <c r="L255" s="96"/>
      <c r="M255" s="96"/>
      <c r="N255" s="96"/>
      <c r="O255" s="96"/>
      <c r="P255" s="96"/>
      <c r="Q255" s="96"/>
      <c r="R255" s="96"/>
      <c r="S255" s="96"/>
      <c r="T255" s="96"/>
      <c r="U255" s="96"/>
      <c r="V255" s="96"/>
      <c r="W255" s="96"/>
      <c r="X255" s="96"/>
      <c r="Y255" s="96"/>
      <c r="Z255" s="96"/>
      <c r="AA255" s="96"/>
      <c r="AB255" s="96"/>
      <c r="AC255" s="96"/>
      <c r="AD255" s="96"/>
      <c r="AE255" s="96"/>
      <c r="AF255" s="96"/>
    </row>
    <row r="256" spans="1:32" ht="12.75" customHeight="1" x14ac:dyDescent="0.2">
      <c r="A256" s="96"/>
      <c r="B256" s="96"/>
      <c r="C256" s="96"/>
      <c r="D256" s="96"/>
      <c r="E256" s="96"/>
      <c r="F256" s="96"/>
      <c r="G256" s="96"/>
      <c r="H256" s="96"/>
      <c r="I256" s="96"/>
      <c r="J256" s="96"/>
      <c r="K256" s="96"/>
      <c r="L256" s="96"/>
      <c r="M256" s="96"/>
      <c r="N256" s="96"/>
      <c r="O256" s="96"/>
      <c r="P256" s="96"/>
      <c r="Q256" s="96"/>
      <c r="R256" s="96"/>
      <c r="S256" s="96"/>
      <c r="T256" s="96"/>
      <c r="U256" s="96"/>
      <c r="V256" s="96"/>
      <c r="W256" s="96"/>
      <c r="X256" s="96"/>
      <c r="Y256" s="96"/>
      <c r="Z256" s="96"/>
      <c r="AA256" s="96"/>
      <c r="AB256" s="96"/>
      <c r="AC256" s="96"/>
      <c r="AD256" s="96"/>
      <c r="AE256" s="96"/>
      <c r="AF256" s="96"/>
    </row>
    <row r="257" spans="1:32" ht="12.75" customHeight="1" x14ac:dyDescent="0.2">
      <c r="A257" s="96"/>
      <c r="B257" s="96"/>
      <c r="C257" s="96"/>
      <c r="D257" s="96"/>
      <c r="E257" s="96"/>
      <c r="F257" s="96"/>
      <c r="G257" s="96"/>
      <c r="H257" s="96"/>
      <c r="I257" s="96"/>
      <c r="J257" s="96"/>
      <c r="K257" s="96"/>
      <c r="L257" s="96"/>
      <c r="M257" s="96"/>
      <c r="N257" s="96"/>
      <c r="O257" s="96"/>
      <c r="P257" s="96"/>
      <c r="Q257" s="96"/>
      <c r="R257" s="96"/>
      <c r="S257" s="96"/>
      <c r="T257" s="96"/>
      <c r="U257" s="96"/>
      <c r="V257" s="96"/>
      <c r="W257" s="96"/>
      <c r="X257" s="96"/>
      <c r="Y257" s="96"/>
      <c r="Z257" s="96"/>
      <c r="AA257" s="96"/>
      <c r="AB257" s="96"/>
      <c r="AC257" s="96"/>
      <c r="AD257" s="96"/>
      <c r="AE257" s="96"/>
      <c r="AF257" s="96"/>
    </row>
    <row r="258" spans="1:32" ht="12.75" customHeight="1" x14ac:dyDescent="0.2">
      <c r="A258" s="96"/>
      <c r="B258" s="96"/>
      <c r="C258" s="96"/>
      <c r="D258" s="96"/>
      <c r="E258" s="96"/>
      <c r="F258" s="96"/>
      <c r="G258" s="96"/>
      <c r="H258" s="96"/>
      <c r="I258" s="96"/>
      <c r="J258" s="96"/>
      <c r="K258" s="96"/>
      <c r="L258" s="96"/>
      <c r="M258" s="96"/>
      <c r="N258" s="96"/>
      <c r="O258" s="96"/>
      <c r="P258" s="96"/>
      <c r="Q258" s="96"/>
      <c r="R258" s="96"/>
      <c r="S258" s="96"/>
      <c r="T258" s="96"/>
      <c r="U258" s="96"/>
      <c r="V258" s="96"/>
      <c r="W258" s="96"/>
      <c r="X258" s="96"/>
      <c r="Y258" s="96"/>
      <c r="Z258" s="96"/>
      <c r="AA258" s="96"/>
      <c r="AB258" s="96"/>
      <c r="AC258" s="96"/>
      <c r="AD258" s="96"/>
      <c r="AE258" s="96"/>
      <c r="AF258" s="96"/>
    </row>
    <row r="259" spans="1:32" ht="12.75" customHeight="1" x14ac:dyDescent="0.2">
      <c r="A259" s="96"/>
      <c r="B259" s="96"/>
      <c r="C259" s="96"/>
      <c r="D259" s="96"/>
      <c r="E259" s="96"/>
      <c r="F259" s="96"/>
      <c r="G259" s="96"/>
      <c r="H259" s="96"/>
      <c r="I259" s="96"/>
      <c r="J259" s="96"/>
      <c r="K259" s="96"/>
      <c r="L259" s="96"/>
      <c r="M259" s="96"/>
      <c r="N259" s="96"/>
      <c r="O259" s="96"/>
      <c r="P259" s="96"/>
      <c r="Q259" s="96"/>
      <c r="R259" s="96"/>
      <c r="S259" s="96"/>
      <c r="T259" s="96"/>
      <c r="U259" s="96"/>
      <c r="V259" s="96"/>
      <c r="W259" s="96"/>
      <c r="X259" s="96"/>
      <c r="Y259" s="96"/>
      <c r="Z259" s="96"/>
      <c r="AA259" s="96"/>
      <c r="AB259" s="96"/>
      <c r="AC259" s="96"/>
      <c r="AD259" s="96"/>
      <c r="AE259" s="96"/>
      <c r="AF259" s="96"/>
    </row>
    <row r="260" spans="1:32" ht="12.75" customHeight="1" x14ac:dyDescent="0.2">
      <c r="A260" s="96"/>
      <c r="B260" s="96"/>
      <c r="C260" s="96"/>
      <c r="D260" s="96"/>
      <c r="E260" s="96"/>
      <c r="F260" s="96"/>
      <c r="G260" s="96"/>
      <c r="H260" s="96"/>
      <c r="I260" s="96"/>
      <c r="J260" s="96"/>
      <c r="K260" s="96"/>
      <c r="L260" s="96"/>
      <c r="M260" s="96"/>
      <c r="N260" s="96"/>
      <c r="O260" s="96"/>
      <c r="P260" s="96"/>
      <c r="Q260" s="96"/>
      <c r="R260" s="96"/>
      <c r="S260" s="96"/>
      <c r="T260" s="96"/>
      <c r="U260" s="96"/>
      <c r="V260" s="96"/>
      <c r="W260" s="96"/>
      <c r="X260" s="96"/>
      <c r="Y260" s="96"/>
      <c r="Z260" s="96"/>
      <c r="AA260" s="96"/>
      <c r="AB260" s="96"/>
      <c r="AC260" s="96"/>
      <c r="AD260" s="96"/>
      <c r="AE260" s="96"/>
      <c r="AF260" s="96"/>
    </row>
    <row r="261" spans="1:32" ht="12.75" customHeight="1" x14ac:dyDescent="0.2">
      <c r="A261" s="96"/>
      <c r="B261" s="96"/>
      <c r="C261" s="96"/>
      <c r="D261" s="96"/>
      <c r="E261" s="96"/>
      <c r="F261" s="96"/>
      <c r="G261" s="96"/>
      <c r="H261" s="96"/>
      <c r="I261" s="96"/>
      <c r="J261" s="96"/>
      <c r="K261" s="96"/>
      <c r="L261" s="96"/>
      <c r="M261" s="96"/>
      <c r="N261" s="96"/>
      <c r="O261" s="96"/>
      <c r="P261" s="96"/>
      <c r="Q261" s="96"/>
      <c r="R261" s="96"/>
      <c r="S261" s="96"/>
      <c r="T261" s="96"/>
      <c r="U261" s="96"/>
      <c r="V261" s="96"/>
      <c r="W261" s="96"/>
      <c r="X261" s="96"/>
      <c r="Y261" s="96"/>
      <c r="Z261" s="96"/>
      <c r="AA261" s="96"/>
      <c r="AB261" s="96"/>
      <c r="AC261" s="96"/>
      <c r="AD261" s="96"/>
      <c r="AE261" s="96"/>
      <c r="AF261" s="96"/>
    </row>
    <row r="262" spans="1:32" ht="12.75" customHeight="1" x14ac:dyDescent="0.2">
      <c r="A262" s="96"/>
      <c r="B262" s="96"/>
      <c r="C262" s="96"/>
      <c r="D262" s="96"/>
      <c r="E262" s="96"/>
      <c r="F262" s="96"/>
      <c r="G262" s="96"/>
      <c r="H262" s="96"/>
      <c r="I262" s="96"/>
      <c r="J262" s="96"/>
      <c r="K262" s="96"/>
      <c r="L262" s="96"/>
      <c r="M262" s="96"/>
      <c r="N262" s="96"/>
      <c r="O262" s="96"/>
      <c r="P262" s="96"/>
      <c r="Q262" s="96"/>
      <c r="R262" s="96"/>
      <c r="S262" s="96"/>
      <c r="T262" s="96"/>
      <c r="U262" s="96"/>
      <c r="V262" s="96"/>
      <c r="W262" s="96"/>
      <c r="X262" s="96"/>
      <c r="Y262" s="96"/>
      <c r="Z262" s="96"/>
      <c r="AA262" s="96"/>
      <c r="AB262" s="96"/>
      <c r="AC262" s="96"/>
      <c r="AD262" s="96"/>
      <c r="AE262" s="96"/>
      <c r="AF262" s="96"/>
    </row>
    <row r="263" spans="1:32" ht="12.75" customHeight="1" x14ac:dyDescent="0.2">
      <c r="A263" s="96"/>
      <c r="B263" s="96"/>
      <c r="C263" s="96"/>
      <c r="D263" s="96"/>
      <c r="E263" s="96"/>
      <c r="F263" s="96"/>
      <c r="G263" s="96"/>
      <c r="H263" s="96"/>
      <c r="I263" s="96"/>
      <c r="J263" s="96"/>
      <c r="K263" s="96"/>
      <c r="L263" s="96"/>
      <c r="M263" s="96"/>
      <c r="N263" s="96"/>
      <c r="O263" s="96"/>
      <c r="P263" s="96"/>
      <c r="Q263" s="96"/>
      <c r="R263" s="96"/>
      <c r="S263" s="96"/>
      <c r="T263" s="96"/>
      <c r="U263" s="96"/>
      <c r="V263" s="96"/>
      <c r="W263" s="96"/>
      <c r="X263" s="96"/>
      <c r="Y263" s="96"/>
      <c r="Z263" s="96"/>
      <c r="AA263" s="96"/>
      <c r="AB263" s="96"/>
      <c r="AC263" s="96"/>
      <c r="AD263" s="96"/>
      <c r="AE263" s="96"/>
      <c r="AF263" s="96"/>
    </row>
    <row r="264" spans="1:32" ht="12.75" customHeight="1" x14ac:dyDescent="0.2">
      <c r="A264" s="96"/>
      <c r="B264" s="96"/>
      <c r="C264" s="96"/>
      <c r="D264" s="96"/>
      <c r="E264" s="96"/>
      <c r="F264" s="96"/>
      <c r="G264" s="96"/>
      <c r="H264" s="96"/>
      <c r="I264" s="96"/>
      <c r="J264" s="96"/>
      <c r="K264" s="96"/>
      <c r="L264" s="96"/>
      <c r="M264" s="96"/>
      <c r="N264" s="96"/>
      <c r="O264" s="96"/>
      <c r="P264" s="96"/>
      <c r="Q264" s="96"/>
      <c r="R264" s="96"/>
      <c r="S264" s="96"/>
      <c r="T264" s="96"/>
      <c r="U264" s="96"/>
      <c r="V264" s="96"/>
      <c r="W264" s="96"/>
      <c r="X264" s="96"/>
      <c r="Y264" s="96"/>
      <c r="Z264" s="96"/>
      <c r="AA264" s="96"/>
      <c r="AB264" s="96"/>
      <c r="AC264" s="96"/>
      <c r="AD264" s="96"/>
      <c r="AE264" s="96"/>
      <c r="AF264" s="96"/>
    </row>
    <row r="265" spans="1:32" ht="12.75" customHeight="1" x14ac:dyDescent="0.2">
      <c r="A265" s="96"/>
      <c r="B265" s="96"/>
      <c r="C265" s="96"/>
      <c r="D265" s="96"/>
      <c r="E265" s="96"/>
      <c r="F265" s="96"/>
      <c r="G265" s="96"/>
      <c r="H265" s="96"/>
      <c r="I265" s="96"/>
      <c r="J265" s="96"/>
      <c r="K265" s="96"/>
      <c r="L265" s="96"/>
      <c r="M265" s="96"/>
      <c r="N265" s="96"/>
      <c r="O265" s="96"/>
      <c r="P265" s="96"/>
      <c r="Q265" s="96"/>
      <c r="R265" s="96"/>
      <c r="S265" s="96"/>
      <c r="T265" s="96"/>
      <c r="U265" s="96"/>
      <c r="V265" s="96"/>
      <c r="W265" s="96"/>
      <c r="X265" s="96"/>
      <c r="Y265" s="96"/>
      <c r="Z265" s="96"/>
      <c r="AA265" s="96"/>
      <c r="AB265" s="96"/>
      <c r="AC265" s="96"/>
      <c r="AD265" s="96"/>
      <c r="AE265" s="96"/>
      <c r="AF265" s="96"/>
    </row>
    <row r="266" spans="1:32" ht="12.75" customHeight="1" x14ac:dyDescent="0.2">
      <c r="A266" s="96"/>
      <c r="B266" s="96"/>
      <c r="C266" s="96"/>
      <c r="D266" s="96"/>
      <c r="E266" s="96"/>
      <c r="F266" s="96"/>
      <c r="G266" s="96"/>
      <c r="H266" s="96"/>
      <c r="I266" s="96"/>
      <c r="J266" s="96"/>
      <c r="K266" s="96"/>
      <c r="L266" s="96"/>
      <c r="M266" s="96"/>
      <c r="N266" s="96"/>
      <c r="O266" s="96"/>
      <c r="P266" s="96"/>
      <c r="Q266" s="96"/>
      <c r="R266" s="96"/>
      <c r="S266" s="96"/>
      <c r="T266" s="96"/>
      <c r="U266" s="96"/>
      <c r="V266" s="96"/>
      <c r="W266" s="96"/>
      <c r="X266" s="96"/>
      <c r="Y266" s="96"/>
      <c r="Z266" s="96"/>
      <c r="AA266" s="96"/>
      <c r="AB266" s="96"/>
      <c r="AC266" s="96"/>
      <c r="AD266" s="96"/>
      <c r="AE266" s="96"/>
      <c r="AF266" s="96"/>
    </row>
    <row r="267" spans="1:32" ht="12.75" customHeight="1" x14ac:dyDescent="0.2">
      <c r="A267" s="96"/>
      <c r="B267" s="96"/>
      <c r="C267" s="96"/>
      <c r="D267" s="96"/>
      <c r="E267" s="96"/>
      <c r="F267" s="96"/>
      <c r="G267" s="96"/>
      <c r="H267" s="96"/>
      <c r="I267" s="96"/>
      <c r="J267" s="96"/>
      <c r="K267" s="96"/>
      <c r="L267" s="96"/>
      <c r="M267" s="96"/>
      <c r="N267" s="96"/>
      <c r="O267" s="96"/>
      <c r="P267" s="96"/>
      <c r="Q267" s="96"/>
      <c r="R267" s="96"/>
      <c r="S267" s="96"/>
      <c r="T267" s="96"/>
      <c r="U267" s="96"/>
      <c r="V267" s="96"/>
      <c r="W267" s="96"/>
      <c r="X267" s="96"/>
      <c r="Y267" s="96"/>
      <c r="Z267" s="96"/>
      <c r="AA267" s="96"/>
      <c r="AB267" s="96"/>
      <c r="AC267" s="96"/>
      <c r="AD267" s="96"/>
      <c r="AE267" s="96"/>
      <c r="AF267" s="96"/>
    </row>
    <row r="268" spans="1:32" ht="12.75" customHeight="1" x14ac:dyDescent="0.2">
      <c r="A268" s="96"/>
      <c r="B268" s="96"/>
      <c r="C268" s="96"/>
      <c r="D268" s="96"/>
      <c r="E268" s="96"/>
      <c r="F268" s="96"/>
      <c r="G268" s="96"/>
      <c r="H268" s="96"/>
      <c r="I268" s="96"/>
      <c r="J268" s="96"/>
      <c r="K268" s="96"/>
      <c r="L268" s="96"/>
      <c r="M268" s="96"/>
      <c r="N268" s="96"/>
      <c r="O268" s="96"/>
      <c r="P268" s="96"/>
      <c r="Q268" s="96"/>
      <c r="R268" s="96"/>
      <c r="S268" s="96"/>
      <c r="T268" s="96"/>
      <c r="U268" s="96"/>
      <c r="V268" s="96"/>
      <c r="W268" s="96"/>
      <c r="X268" s="96"/>
      <c r="Y268" s="96"/>
      <c r="Z268" s="96"/>
      <c r="AA268" s="96"/>
      <c r="AB268" s="96"/>
      <c r="AC268" s="96"/>
      <c r="AD268" s="96"/>
      <c r="AE268" s="96"/>
      <c r="AF268" s="96"/>
    </row>
    <row r="269" spans="1:32" ht="12.75" customHeight="1" x14ac:dyDescent="0.2">
      <c r="A269" s="96"/>
      <c r="B269" s="96"/>
      <c r="C269" s="96"/>
      <c r="D269" s="96"/>
      <c r="E269" s="96"/>
      <c r="F269" s="96"/>
      <c r="G269" s="96"/>
      <c r="H269" s="96"/>
      <c r="I269" s="96"/>
      <c r="J269" s="96"/>
      <c r="K269" s="96"/>
      <c r="L269" s="96"/>
      <c r="M269" s="96"/>
      <c r="N269" s="96"/>
      <c r="O269" s="96"/>
      <c r="P269" s="96"/>
      <c r="Q269" s="96"/>
      <c r="R269" s="96"/>
      <c r="S269" s="96"/>
      <c r="T269" s="96"/>
      <c r="U269" s="96"/>
      <c r="V269" s="96"/>
      <c r="W269" s="96"/>
      <c r="X269" s="96"/>
      <c r="Y269" s="96"/>
      <c r="Z269" s="96"/>
      <c r="AA269" s="96"/>
      <c r="AB269" s="96"/>
      <c r="AC269" s="96"/>
      <c r="AD269" s="96"/>
      <c r="AE269" s="96"/>
      <c r="AF269" s="96"/>
    </row>
    <row r="270" spans="1:32" ht="12.75" customHeight="1" x14ac:dyDescent="0.2">
      <c r="A270" s="96"/>
      <c r="B270" s="96"/>
      <c r="C270" s="96"/>
      <c r="D270" s="96"/>
      <c r="E270" s="96"/>
      <c r="F270" s="96"/>
      <c r="G270" s="96"/>
      <c r="H270" s="96"/>
      <c r="I270" s="96"/>
      <c r="J270" s="96"/>
      <c r="K270" s="96"/>
      <c r="L270" s="96"/>
      <c r="M270" s="96"/>
      <c r="N270" s="96"/>
      <c r="O270" s="96"/>
      <c r="P270" s="96"/>
      <c r="Q270" s="96"/>
      <c r="R270" s="96"/>
      <c r="S270" s="96"/>
      <c r="T270" s="96"/>
      <c r="U270" s="96"/>
      <c r="V270" s="96"/>
      <c r="W270" s="96"/>
      <c r="X270" s="96"/>
      <c r="Y270" s="96"/>
      <c r="Z270" s="96"/>
      <c r="AA270" s="96"/>
      <c r="AB270" s="96"/>
      <c r="AC270" s="96"/>
      <c r="AD270" s="96"/>
      <c r="AE270" s="96"/>
      <c r="AF270" s="96"/>
    </row>
    <row r="271" spans="1:32" ht="12.75" customHeight="1" x14ac:dyDescent="0.2">
      <c r="A271" s="96"/>
      <c r="B271" s="96"/>
      <c r="C271" s="96"/>
      <c r="D271" s="96"/>
      <c r="E271" s="96"/>
      <c r="F271" s="96"/>
      <c r="G271" s="96"/>
      <c r="H271" s="96"/>
      <c r="I271" s="96"/>
      <c r="J271" s="96"/>
      <c r="K271" s="96"/>
      <c r="L271" s="96"/>
      <c r="M271" s="96"/>
      <c r="N271" s="96"/>
      <c r="O271" s="96"/>
      <c r="P271" s="96"/>
      <c r="Q271" s="96"/>
      <c r="R271" s="96"/>
      <c r="S271" s="96"/>
      <c r="T271" s="96"/>
      <c r="U271" s="96"/>
      <c r="V271" s="96"/>
      <c r="W271" s="96"/>
      <c r="X271" s="96"/>
      <c r="Y271" s="96"/>
      <c r="Z271" s="96"/>
      <c r="AA271" s="96"/>
      <c r="AB271" s="96"/>
      <c r="AC271" s="96"/>
      <c r="AD271" s="96"/>
      <c r="AE271" s="96"/>
      <c r="AF271" s="96"/>
    </row>
    <row r="272" spans="1:32" ht="12.75" customHeight="1" x14ac:dyDescent="0.2">
      <c r="A272" s="96"/>
      <c r="B272" s="96"/>
      <c r="C272" s="96"/>
      <c r="D272" s="96"/>
      <c r="E272" s="96"/>
      <c r="F272" s="96"/>
      <c r="G272" s="96"/>
      <c r="H272" s="96"/>
      <c r="I272" s="96"/>
      <c r="J272" s="96"/>
      <c r="K272" s="96"/>
      <c r="L272" s="96"/>
      <c r="M272" s="96"/>
      <c r="N272" s="96"/>
      <c r="O272" s="96"/>
      <c r="P272" s="96"/>
      <c r="Q272" s="96"/>
      <c r="R272" s="96"/>
      <c r="S272" s="96"/>
      <c r="T272" s="96"/>
      <c r="U272" s="96"/>
      <c r="V272" s="96"/>
      <c r="W272" s="96"/>
      <c r="X272" s="96"/>
      <c r="Y272" s="96"/>
      <c r="Z272" s="96"/>
      <c r="AA272" s="96"/>
      <c r="AB272" s="96"/>
      <c r="AC272" s="96"/>
      <c r="AD272" s="96"/>
      <c r="AE272" s="96"/>
      <c r="AF272" s="96"/>
    </row>
    <row r="273" spans="1:32" ht="12.75" customHeight="1" x14ac:dyDescent="0.2">
      <c r="A273" s="96"/>
      <c r="B273" s="96"/>
      <c r="C273" s="96"/>
      <c r="D273" s="96"/>
      <c r="E273" s="96"/>
      <c r="F273" s="96"/>
      <c r="G273" s="96"/>
      <c r="H273" s="96"/>
      <c r="I273" s="96"/>
      <c r="J273" s="96"/>
      <c r="K273" s="96"/>
      <c r="L273" s="96"/>
      <c r="M273" s="96"/>
      <c r="N273" s="96"/>
      <c r="O273" s="96"/>
      <c r="P273" s="96"/>
      <c r="Q273" s="96"/>
      <c r="R273" s="96"/>
      <c r="S273" s="96"/>
      <c r="T273" s="96"/>
      <c r="U273" s="96"/>
      <c r="V273" s="96"/>
      <c r="W273" s="96"/>
      <c r="X273" s="96"/>
      <c r="Y273" s="96"/>
      <c r="Z273" s="96"/>
      <c r="AA273" s="96"/>
      <c r="AB273" s="96"/>
      <c r="AC273" s="96"/>
      <c r="AD273" s="96"/>
      <c r="AE273" s="96"/>
      <c r="AF273" s="96"/>
    </row>
    <row r="274" spans="1:32" ht="12.75" customHeight="1" x14ac:dyDescent="0.2">
      <c r="A274" s="96"/>
      <c r="B274" s="96"/>
      <c r="C274" s="96"/>
      <c r="D274" s="96"/>
      <c r="E274" s="96"/>
      <c r="F274" s="96"/>
      <c r="G274" s="96"/>
      <c r="H274" s="96"/>
      <c r="I274" s="96"/>
      <c r="J274" s="96"/>
      <c r="K274" s="96"/>
      <c r="L274" s="96"/>
      <c r="M274" s="96"/>
      <c r="N274" s="96"/>
      <c r="O274" s="96"/>
      <c r="P274" s="96"/>
      <c r="Q274" s="96"/>
      <c r="R274" s="96"/>
      <c r="S274" s="96"/>
      <c r="T274" s="96"/>
      <c r="U274" s="96"/>
      <c r="V274" s="96"/>
      <c r="W274" s="96"/>
      <c r="X274" s="96"/>
      <c r="Y274" s="96"/>
      <c r="Z274" s="96"/>
      <c r="AA274" s="96"/>
      <c r="AB274" s="96"/>
      <c r="AC274" s="96"/>
      <c r="AD274" s="96"/>
      <c r="AE274" s="96"/>
      <c r="AF274" s="96"/>
    </row>
    <row r="275" spans="1:32" ht="12.75" customHeight="1" x14ac:dyDescent="0.2">
      <c r="A275" s="96"/>
      <c r="B275" s="96"/>
      <c r="C275" s="96"/>
      <c r="D275" s="96"/>
      <c r="E275" s="96"/>
      <c r="F275" s="96"/>
      <c r="G275" s="96"/>
      <c r="H275" s="96"/>
      <c r="I275" s="96"/>
      <c r="J275" s="96"/>
      <c r="K275" s="96"/>
      <c r="L275" s="96"/>
      <c r="M275" s="96"/>
      <c r="N275" s="96"/>
      <c r="O275" s="96"/>
      <c r="P275" s="96"/>
      <c r="Q275" s="96"/>
      <c r="R275" s="96"/>
      <c r="S275" s="96"/>
      <c r="T275" s="96"/>
      <c r="U275" s="96"/>
      <c r="V275" s="96"/>
      <c r="W275" s="96"/>
      <c r="X275" s="96"/>
      <c r="Y275" s="96"/>
      <c r="Z275" s="96"/>
      <c r="AA275" s="96"/>
      <c r="AB275" s="96"/>
      <c r="AC275" s="96"/>
      <c r="AD275" s="96"/>
      <c r="AE275" s="96"/>
      <c r="AF275" s="96"/>
    </row>
    <row r="276" spans="1:32" ht="12.75" customHeight="1" x14ac:dyDescent="0.2">
      <c r="A276" s="96"/>
      <c r="B276" s="96"/>
      <c r="C276" s="96"/>
      <c r="D276" s="96"/>
      <c r="E276" s="96"/>
      <c r="F276" s="96"/>
      <c r="G276" s="96"/>
      <c r="H276" s="96"/>
      <c r="I276" s="96"/>
      <c r="J276" s="96"/>
      <c r="K276" s="96"/>
      <c r="L276" s="96"/>
      <c r="M276" s="96"/>
      <c r="N276" s="96"/>
      <c r="O276" s="96"/>
      <c r="P276" s="96"/>
      <c r="Q276" s="96"/>
      <c r="R276" s="96"/>
      <c r="S276" s="96"/>
      <c r="T276" s="96"/>
      <c r="U276" s="96"/>
      <c r="V276" s="96"/>
      <c r="W276" s="96"/>
      <c r="X276" s="96"/>
      <c r="Y276" s="96"/>
      <c r="Z276" s="96"/>
      <c r="AA276" s="96"/>
      <c r="AB276" s="96"/>
      <c r="AC276" s="96"/>
      <c r="AD276" s="96"/>
      <c r="AE276" s="96"/>
      <c r="AF276" s="96"/>
    </row>
    <row r="277" spans="1:32" ht="12.75" customHeight="1" x14ac:dyDescent="0.2">
      <c r="A277" s="96"/>
      <c r="B277" s="96"/>
      <c r="C277" s="96"/>
      <c r="D277" s="96"/>
      <c r="E277" s="96"/>
      <c r="F277" s="96"/>
      <c r="G277" s="96"/>
      <c r="H277" s="96"/>
      <c r="I277" s="96"/>
      <c r="J277" s="96"/>
      <c r="K277" s="96"/>
      <c r="L277" s="96"/>
      <c r="M277" s="96"/>
      <c r="N277" s="96"/>
      <c r="O277" s="96"/>
      <c r="P277" s="96"/>
      <c r="Q277" s="96"/>
      <c r="R277" s="96"/>
      <c r="S277" s="96"/>
      <c r="T277" s="96"/>
      <c r="U277" s="96"/>
      <c r="V277" s="96"/>
      <c r="W277" s="96"/>
      <c r="X277" s="96"/>
      <c r="Y277" s="96"/>
      <c r="Z277" s="96"/>
      <c r="AA277" s="96"/>
      <c r="AB277" s="96"/>
      <c r="AC277" s="96"/>
      <c r="AD277" s="96"/>
      <c r="AE277" s="96"/>
      <c r="AF277" s="96"/>
    </row>
    <row r="278" spans="1:32" ht="12.75" customHeight="1" x14ac:dyDescent="0.2">
      <c r="A278" s="96"/>
      <c r="B278" s="96"/>
      <c r="C278" s="96"/>
      <c r="D278" s="96"/>
      <c r="E278" s="96"/>
      <c r="F278" s="96"/>
      <c r="G278" s="96"/>
      <c r="H278" s="96"/>
      <c r="I278" s="96"/>
      <c r="J278" s="96"/>
      <c r="K278" s="96"/>
      <c r="L278" s="96"/>
      <c r="M278" s="96"/>
      <c r="N278" s="96"/>
      <c r="O278" s="96"/>
      <c r="P278" s="96"/>
      <c r="Q278" s="96"/>
      <c r="R278" s="96"/>
      <c r="S278" s="96"/>
      <c r="T278" s="96"/>
      <c r="U278" s="96"/>
      <c r="V278" s="96"/>
      <c r="W278" s="96"/>
      <c r="X278" s="96"/>
      <c r="Y278" s="96"/>
      <c r="Z278" s="96"/>
      <c r="AA278" s="96"/>
      <c r="AB278" s="96"/>
      <c r="AC278" s="96"/>
      <c r="AD278" s="96"/>
      <c r="AE278" s="96"/>
      <c r="AF278" s="96"/>
    </row>
    <row r="279" spans="1:32" ht="12.75" customHeight="1" x14ac:dyDescent="0.2">
      <c r="A279" s="96"/>
      <c r="B279" s="96"/>
      <c r="C279" s="96"/>
      <c r="D279" s="96"/>
      <c r="E279" s="96"/>
      <c r="F279" s="96"/>
      <c r="G279" s="96"/>
      <c r="H279" s="96"/>
      <c r="I279" s="96"/>
      <c r="J279" s="96"/>
      <c r="K279" s="96"/>
      <c r="L279" s="96"/>
      <c r="M279" s="96"/>
      <c r="N279" s="96"/>
      <c r="O279" s="96"/>
      <c r="P279" s="96"/>
      <c r="Q279" s="96"/>
      <c r="R279" s="96"/>
      <c r="S279" s="96"/>
      <c r="T279" s="96"/>
      <c r="U279" s="96"/>
      <c r="V279" s="96"/>
      <c r="W279" s="96"/>
      <c r="X279" s="96"/>
      <c r="Y279" s="96"/>
      <c r="Z279" s="96"/>
      <c r="AA279" s="96"/>
      <c r="AB279" s="96"/>
      <c r="AC279" s="96"/>
      <c r="AD279" s="96"/>
      <c r="AE279" s="96"/>
      <c r="AF279" s="96"/>
    </row>
    <row r="280" spans="1:32" ht="12.75" customHeight="1" x14ac:dyDescent="0.2">
      <c r="A280" s="96"/>
      <c r="B280" s="96"/>
      <c r="C280" s="96"/>
      <c r="D280" s="96"/>
      <c r="E280" s="96"/>
      <c r="F280" s="96"/>
      <c r="G280" s="96"/>
      <c r="H280" s="96"/>
      <c r="I280" s="96"/>
      <c r="J280" s="96"/>
      <c r="K280" s="96"/>
      <c r="L280" s="96"/>
      <c r="M280" s="96"/>
      <c r="N280" s="96"/>
      <c r="O280" s="96"/>
      <c r="P280" s="96"/>
      <c r="Q280" s="96"/>
      <c r="R280" s="96"/>
      <c r="S280" s="96"/>
      <c r="T280" s="96"/>
      <c r="U280" s="96"/>
      <c r="V280" s="96"/>
      <c r="W280" s="96"/>
      <c r="X280" s="96"/>
      <c r="Y280" s="96"/>
      <c r="Z280" s="96"/>
      <c r="AA280" s="96"/>
      <c r="AB280" s="96"/>
      <c r="AC280" s="96"/>
      <c r="AD280" s="96"/>
      <c r="AE280" s="96"/>
      <c r="AF280" s="96"/>
    </row>
    <row r="281" spans="1:32" ht="15.75" customHeight="1" x14ac:dyDescent="0.2"/>
    <row r="282" spans="1:32" ht="15.75" customHeight="1" x14ac:dyDescent="0.2"/>
    <row r="283" spans="1:32" ht="15.75" customHeight="1" x14ac:dyDescent="0.2"/>
    <row r="284" spans="1:32" ht="15.75" customHeight="1" x14ac:dyDescent="0.2"/>
    <row r="285" spans="1:32" ht="15.75" customHeight="1" x14ac:dyDescent="0.2"/>
    <row r="286" spans="1:32" ht="15.75" customHeight="1" x14ac:dyDescent="0.2"/>
    <row r="287" spans="1:32" ht="15.75" customHeight="1" x14ac:dyDescent="0.2"/>
    <row r="288" spans="1:3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45">
    <mergeCell ref="A1:D1"/>
    <mergeCell ref="A2:D2"/>
    <mergeCell ref="A4:B4"/>
    <mergeCell ref="C4:D4"/>
    <mergeCell ref="C5:D5"/>
    <mergeCell ref="C6:D6"/>
    <mergeCell ref="C7:D7"/>
    <mergeCell ref="C8:D8"/>
    <mergeCell ref="C9:D9"/>
    <mergeCell ref="C10:D10"/>
    <mergeCell ref="C11:D11"/>
    <mergeCell ref="A12:D12"/>
    <mergeCell ref="A13:D13"/>
    <mergeCell ref="A14:D14"/>
    <mergeCell ref="A15:B15"/>
    <mergeCell ref="A18:B18"/>
    <mergeCell ref="A20:B20"/>
    <mergeCell ref="A21:B21"/>
    <mergeCell ref="A31:B31"/>
    <mergeCell ref="A32:B32"/>
    <mergeCell ref="C32:D32"/>
    <mergeCell ref="C33:D33"/>
    <mergeCell ref="C34:D34"/>
    <mergeCell ref="C35:D35"/>
    <mergeCell ref="C36:D36"/>
    <mergeCell ref="C37:D37"/>
    <mergeCell ref="C38:D38"/>
    <mergeCell ref="A42:D42"/>
    <mergeCell ref="A40:B40"/>
    <mergeCell ref="A52:B52"/>
    <mergeCell ref="A54:D54"/>
    <mergeCell ref="A56:B56"/>
    <mergeCell ref="A63:B63"/>
    <mergeCell ref="A64:B64"/>
    <mergeCell ref="A65:B65"/>
    <mergeCell ref="B77:C77"/>
    <mergeCell ref="B78:C78"/>
    <mergeCell ref="A79:C79"/>
    <mergeCell ref="A67:B67"/>
    <mergeCell ref="A69:B69"/>
    <mergeCell ref="A72:D72"/>
    <mergeCell ref="A73:D73"/>
    <mergeCell ref="A74:C74"/>
    <mergeCell ref="B75:C75"/>
    <mergeCell ref="B76:C76"/>
  </mergeCells>
  <pageMargins left="0.511811024" right="0.511811024" top="1.4012500000000001" bottom="1.0529166666666667" header="0" footer="0"/>
  <pageSetup paperSize="9" scale="44"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Z1002"/>
  <sheetViews>
    <sheetView topLeftCell="A103" workbookViewId="0">
      <selection activeCell="I119" sqref="I119:I124"/>
    </sheetView>
  </sheetViews>
  <sheetFormatPr defaultColWidth="12.5703125" defaultRowHeight="15" customHeight="1" x14ac:dyDescent="0.2"/>
  <cols>
    <col min="1" max="1" width="9.140625" customWidth="1"/>
    <col min="2" max="2" width="11.7109375" customWidth="1"/>
    <col min="3" max="6" width="9.140625" customWidth="1"/>
    <col min="7" max="7" width="13.42578125" customWidth="1"/>
    <col min="8" max="8" width="9.28515625" customWidth="1"/>
    <col min="9" max="9" width="16.42578125" customWidth="1"/>
    <col min="10" max="10" width="12" customWidth="1"/>
    <col min="11" max="11" width="14.28515625" customWidth="1"/>
    <col min="12" max="12" width="9.140625" customWidth="1"/>
    <col min="13" max="13" width="13.7109375" customWidth="1"/>
    <col min="14" max="18" width="9.140625" customWidth="1"/>
    <col min="19" max="26" width="8.5703125" customWidth="1"/>
  </cols>
  <sheetData>
    <row r="1" spans="1:26" ht="18.75" customHeight="1" x14ac:dyDescent="0.2">
      <c r="A1" s="289" t="s">
        <v>384</v>
      </c>
      <c r="B1" s="265"/>
      <c r="C1" s="265"/>
      <c r="D1" s="265"/>
      <c r="E1" s="265"/>
      <c r="F1" s="265"/>
      <c r="G1" s="265"/>
      <c r="H1" s="265"/>
      <c r="I1" s="265"/>
      <c r="J1" s="15"/>
      <c r="K1" s="15"/>
      <c r="L1" s="15"/>
      <c r="M1" s="15"/>
      <c r="N1" s="16"/>
      <c r="O1" s="15"/>
      <c r="P1" s="16"/>
      <c r="Q1" s="16"/>
      <c r="R1" s="16"/>
      <c r="S1" s="16"/>
      <c r="T1" s="16"/>
      <c r="U1" s="16"/>
      <c r="V1" s="16"/>
      <c r="W1" s="16"/>
      <c r="X1" s="16"/>
      <c r="Y1" s="16"/>
      <c r="Z1" s="16"/>
    </row>
    <row r="2" spans="1:26" ht="11.25" customHeight="1" x14ac:dyDescent="0.2">
      <c r="A2" s="289" t="s">
        <v>385</v>
      </c>
      <c r="B2" s="265"/>
      <c r="C2" s="265"/>
      <c r="D2" s="265"/>
      <c r="E2" s="265"/>
      <c r="F2" s="265"/>
      <c r="G2" s="265"/>
      <c r="H2" s="265"/>
      <c r="I2" s="265"/>
      <c r="J2" s="15"/>
      <c r="K2" s="15"/>
      <c r="L2" s="15"/>
      <c r="M2" s="15"/>
      <c r="N2" s="16"/>
      <c r="O2" s="15"/>
      <c r="P2" s="16"/>
      <c r="Q2" s="16"/>
      <c r="R2" s="16"/>
      <c r="S2" s="16"/>
      <c r="T2" s="16"/>
      <c r="U2" s="16"/>
      <c r="V2" s="16"/>
      <c r="W2" s="16"/>
      <c r="X2" s="16"/>
      <c r="Y2" s="16"/>
      <c r="Z2" s="16"/>
    </row>
    <row r="3" spans="1:26" ht="12.75" customHeight="1" x14ac:dyDescent="0.2">
      <c r="A3" s="289" t="s">
        <v>386</v>
      </c>
      <c r="B3" s="265"/>
      <c r="C3" s="265"/>
      <c r="D3" s="265"/>
      <c r="E3" s="265"/>
      <c r="F3" s="265"/>
      <c r="G3" s="265"/>
      <c r="H3" s="265"/>
      <c r="I3" s="265"/>
      <c r="J3" s="15"/>
      <c r="K3" s="15"/>
      <c r="L3" s="15"/>
      <c r="M3" s="15"/>
      <c r="N3" s="16"/>
      <c r="O3" s="15"/>
      <c r="P3" s="16"/>
      <c r="Q3" s="16"/>
      <c r="R3" s="16"/>
      <c r="S3" s="16"/>
      <c r="T3" s="16"/>
      <c r="U3" s="16"/>
      <c r="V3" s="16"/>
      <c r="W3" s="16"/>
      <c r="X3" s="16"/>
      <c r="Y3" s="16"/>
      <c r="Z3" s="16"/>
    </row>
    <row r="4" spans="1:26" ht="12.75" customHeight="1" x14ac:dyDescent="0.2">
      <c r="A4" s="289" t="s">
        <v>387</v>
      </c>
      <c r="B4" s="265"/>
      <c r="C4" s="265"/>
      <c r="D4" s="265"/>
      <c r="E4" s="265"/>
      <c r="F4" s="265"/>
      <c r="G4" s="265"/>
      <c r="H4" s="265"/>
      <c r="I4" s="265"/>
      <c r="J4" s="15"/>
      <c r="K4" s="15"/>
      <c r="L4" s="15"/>
      <c r="M4" s="15"/>
      <c r="N4" s="16"/>
      <c r="O4" s="15"/>
      <c r="P4" s="16"/>
      <c r="Q4" s="16"/>
      <c r="R4" s="16"/>
      <c r="S4" s="16"/>
      <c r="T4" s="16"/>
      <c r="U4" s="16"/>
      <c r="V4" s="16"/>
      <c r="W4" s="16"/>
      <c r="X4" s="16"/>
      <c r="Y4" s="16"/>
      <c r="Z4" s="16"/>
    </row>
    <row r="5" spans="1:26" ht="12.75" customHeight="1" x14ac:dyDescent="0.2">
      <c r="A5" s="289" t="s">
        <v>388</v>
      </c>
      <c r="B5" s="265"/>
      <c r="C5" s="265"/>
      <c r="D5" s="265"/>
      <c r="E5" s="265"/>
      <c r="F5" s="265"/>
      <c r="G5" s="265"/>
      <c r="H5" s="265"/>
      <c r="I5" s="265"/>
      <c r="J5" s="15"/>
      <c r="K5" s="15"/>
      <c r="L5" s="15"/>
      <c r="M5" s="15"/>
      <c r="N5" s="16"/>
      <c r="O5" s="15"/>
      <c r="P5" s="16"/>
      <c r="Q5" s="16"/>
      <c r="R5" s="16"/>
      <c r="S5" s="16"/>
      <c r="T5" s="16"/>
      <c r="U5" s="16"/>
      <c r="V5" s="16"/>
      <c r="W5" s="16"/>
      <c r="X5" s="16"/>
      <c r="Y5" s="16"/>
      <c r="Z5" s="16"/>
    </row>
    <row r="6" spans="1:26" ht="12.75" customHeight="1" x14ac:dyDescent="0.2">
      <c r="A6" s="285"/>
      <c r="B6" s="265"/>
      <c r="C6" s="265"/>
      <c r="D6" s="265"/>
      <c r="E6" s="265"/>
      <c r="F6" s="265"/>
      <c r="G6" s="265"/>
      <c r="H6" s="265"/>
      <c r="I6" s="265"/>
      <c r="J6" s="15"/>
      <c r="K6" s="15"/>
      <c r="L6" s="15"/>
      <c r="M6" s="15"/>
      <c r="N6" s="16"/>
      <c r="O6" s="15"/>
      <c r="P6" s="16"/>
      <c r="Q6" s="16"/>
      <c r="R6" s="16"/>
      <c r="S6" s="16"/>
      <c r="T6" s="16"/>
      <c r="U6" s="16"/>
      <c r="V6" s="16"/>
      <c r="W6" s="16"/>
      <c r="X6" s="16"/>
      <c r="Y6" s="16"/>
      <c r="Z6" s="16"/>
    </row>
    <row r="7" spans="1:26" ht="8.25" customHeight="1" x14ac:dyDescent="0.2">
      <c r="A7" s="17"/>
      <c r="B7" s="17"/>
      <c r="C7" s="17"/>
      <c r="D7" s="17"/>
      <c r="E7" s="17"/>
      <c r="F7" s="17"/>
      <c r="G7" s="17"/>
      <c r="H7" s="17"/>
      <c r="I7" s="17"/>
      <c r="J7" s="15"/>
      <c r="K7" s="15"/>
      <c r="L7" s="15"/>
      <c r="M7" s="15"/>
      <c r="N7" s="16"/>
      <c r="O7" s="15"/>
      <c r="P7" s="16"/>
      <c r="Q7" s="16"/>
      <c r="R7" s="16"/>
      <c r="S7" s="16"/>
      <c r="T7" s="16"/>
      <c r="U7" s="16"/>
      <c r="V7" s="16"/>
      <c r="W7" s="16"/>
      <c r="X7" s="16"/>
      <c r="Y7" s="16"/>
      <c r="Z7" s="16"/>
    </row>
    <row r="8" spans="1:26" ht="12.75" customHeight="1" x14ac:dyDescent="0.2">
      <c r="A8" s="290" t="s">
        <v>15</v>
      </c>
      <c r="B8" s="265"/>
      <c r="C8" s="265"/>
      <c r="D8" s="265"/>
      <c r="E8" s="265"/>
      <c r="F8" s="265"/>
      <c r="G8" s="265"/>
      <c r="H8" s="265"/>
      <c r="I8" s="265"/>
      <c r="J8" s="15"/>
      <c r="K8" s="15"/>
      <c r="L8" s="15"/>
      <c r="M8" s="15"/>
      <c r="N8" s="16"/>
      <c r="O8" s="15"/>
      <c r="P8" s="16"/>
      <c r="Q8" s="16"/>
      <c r="R8" s="16"/>
      <c r="S8" s="16"/>
      <c r="T8" s="16"/>
      <c r="U8" s="16"/>
      <c r="V8" s="16"/>
      <c r="W8" s="16"/>
      <c r="X8" s="16"/>
      <c r="Y8" s="16"/>
      <c r="Z8" s="16"/>
    </row>
    <row r="9" spans="1:26" ht="9.75" customHeight="1" x14ac:dyDescent="0.2">
      <c r="A9" s="18"/>
      <c r="B9" s="18"/>
      <c r="C9" s="18"/>
      <c r="D9" s="18"/>
      <c r="E9" s="18"/>
      <c r="F9" s="18"/>
      <c r="G9" s="18"/>
      <c r="H9" s="18"/>
      <c r="I9" s="18"/>
      <c r="J9" s="15"/>
      <c r="K9" s="15"/>
      <c r="L9" s="15"/>
      <c r="M9" s="15"/>
      <c r="N9" s="16"/>
      <c r="O9" s="15"/>
      <c r="P9" s="16"/>
      <c r="Q9" s="16"/>
      <c r="R9" s="16"/>
      <c r="S9" s="16"/>
      <c r="T9" s="16"/>
      <c r="U9" s="16"/>
      <c r="V9" s="16"/>
      <c r="W9" s="16"/>
      <c r="X9" s="16"/>
      <c r="Y9" s="16"/>
      <c r="Z9" s="16"/>
    </row>
    <row r="10" spans="1:26" ht="12.75" customHeight="1" x14ac:dyDescent="0.2">
      <c r="A10" s="291" t="s">
        <v>16</v>
      </c>
      <c r="B10" s="265"/>
      <c r="C10" s="265"/>
      <c r="D10" s="265"/>
      <c r="E10" s="265"/>
      <c r="F10" s="265"/>
      <c r="G10" s="265"/>
      <c r="H10" s="265"/>
      <c r="I10" s="265"/>
      <c r="J10" s="15"/>
      <c r="K10" s="15"/>
      <c r="L10" s="15"/>
      <c r="M10" s="15"/>
      <c r="N10" s="16"/>
      <c r="O10" s="15"/>
      <c r="P10" s="16"/>
      <c r="Q10" s="16"/>
      <c r="R10" s="16"/>
      <c r="S10" s="16"/>
      <c r="T10" s="16"/>
      <c r="U10" s="16"/>
      <c r="V10" s="16"/>
      <c r="W10" s="16"/>
      <c r="X10" s="16"/>
      <c r="Y10" s="16"/>
      <c r="Z10" s="16"/>
    </row>
    <row r="11" spans="1:26" ht="12.75" customHeight="1" x14ac:dyDescent="0.2">
      <c r="A11" s="19"/>
      <c r="B11" s="19"/>
      <c r="C11" s="19"/>
      <c r="D11" s="19"/>
      <c r="E11" s="19"/>
      <c r="F11" s="19"/>
      <c r="G11" s="19"/>
      <c r="H11" s="19"/>
      <c r="I11" s="19"/>
      <c r="J11" s="15"/>
      <c r="K11" s="15"/>
      <c r="L11" s="15"/>
      <c r="M11" s="15"/>
      <c r="N11" s="16"/>
      <c r="O11" s="15"/>
      <c r="P11" s="16"/>
      <c r="Q11" s="16"/>
      <c r="R11" s="16"/>
      <c r="S11" s="16"/>
      <c r="T11" s="16"/>
      <c r="U11" s="16"/>
      <c r="V11" s="16"/>
      <c r="W11" s="16"/>
      <c r="X11" s="16"/>
      <c r="Y11" s="16"/>
      <c r="Z11" s="16"/>
    </row>
    <row r="12" spans="1:26" ht="12.75" customHeight="1" x14ac:dyDescent="0.2">
      <c r="A12" s="288" t="s">
        <v>17</v>
      </c>
      <c r="B12" s="269"/>
      <c r="C12" s="269"/>
      <c r="D12" s="269"/>
      <c r="E12" s="269"/>
      <c r="F12" s="269"/>
      <c r="G12" s="269"/>
      <c r="H12" s="269"/>
      <c r="I12" s="270"/>
      <c r="J12" s="15"/>
      <c r="K12" s="15"/>
      <c r="L12" s="15"/>
      <c r="M12" s="15"/>
      <c r="N12" s="16"/>
      <c r="O12" s="15"/>
      <c r="P12" s="16"/>
      <c r="Q12" s="16"/>
      <c r="R12" s="16"/>
      <c r="S12" s="16"/>
      <c r="T12" s="16"/>
      <c r="U12" s="16"/>
      <c r="V12" s="16"/>
      <c r="W12" s="16"/>
      <c r="X12" s="16"/>
      <c r="Y12" s="16"/>
      <c r="Z12" s="16"/>
    </row>
    <row r="13" spans="1:26" ht="12.75" customHeight="1" x14ac:dyDescent="0.2">
      <c r="A13" s="20" t="s">
        <v>18</v>
      </c>
      <c r="B13" s="273" t="s">
        <v>19</v>
      </c>
      <c r="C13" s="269"/>
      <c r="D13" s="269"/>
      <c r="E13" s="269"/>
      <c r="F13" s="269"/>
      <c r="G13" s="270"/>
      <c r="H13" s="292"/>
      <c r="I13" s="270"/>
      <c r="J13" s="15"/>
      <c r="K13" s="15"/>
      <c r="L13" s="15"/>
      <c r="M13" s="15"/>
      <c r="N13" s="16"/>
      <c r="O13" s="15"/>
      <c r="P13" s="16"/>
      <c r="Q13" s="16"/>
      <c r="R13" s="16"/>
      <c r="S13" s="16"/>
      <c r="T13" s="16"/>
      <c r="U13" s="16"/>
      <c r="V13" s="16"/>
      <c r="W13" s="16"/>
      <c r="X13" s="16"/>
      <c r="Y13" s="16"/>
      <c r="Z13" s="16"/>
    </row>
    <row r="14" spans="1:26" ht="12.75" customHeight="1" x14ac:dyDescent="0.2">
      <c r="A14" s="20" t="s">
        <v>20</v>
      </c>
      <c r="B14" s="273" t="s">
        <v>21</v>
      </c>
      <c r="C14" s="269"/>
      <c r="D14" s="269"/>
      <c r="E14" s="269"/>
      <c r="F14" s="269"/>
      <c r="G14" s="270"/>
      <c r="H14" s="281" t="s">
        <v>22</v>
      </c>
      <c r="I14" s="270"/>
      <c r="J14" s="15"/>
      <c r="K14" s="15"/>
      <c r="L14" s="15"/>
      <c r="M14" s="15"/>
      <c r="N14" s="16"/>
      <c r="O14" s="15"/>
      <c r="P14" s="16"/>
      <c r="Q14" s="16"/>
      <c r="R14" s="16"/>
      <c r="S14" s="16"/>
      <c r="T14" s="16"/>
      <c r="U14" s="16"/>
      <c r="V14" s="16"/>
      <c r="W14" s="16"/>
      <c r="X14" s="16"/>
      <c r="Y14" s="16"/>
      <c r="Z14" s="16"/>
    </row>
    <row r="15" spans="1:26" ht="12.75" customHeight="1" x14ac:dyDescent="0.2">
      <c r="A15" s="20" t="s">
        <v>23</v>
      </c>
      <c r="B15" s="273" t="s">
        <v>24</v>
      </c>
      <c r="C15" s="269"/>
      <c r="D15" s="269"/>
      <c r="E15" s="269"/>
      <c r="F15" s="269"/>
      <c r="G15" s="270"/>
      <c r="H15" s="284" t="s">
        <v>25</v>
      </c>
      <c r="I15" s="270"/>
      <c r="J15" s="15"/>
      <c r="K15" s="15"/>
      <c r="L15" s="15"/>
      <c r="M15" s="15"/>
      <c r="N15" s="16"/>
      <c r="O15" s="15"/>
      <c r="P15" s="16"/>
      <c r="Q15" s="16"/>
      <c r="R15" s="16"/>
      <c r="S15" s="16"/>
      <c r="T15" s="16"/>
      <c r="U15" s="16"/>
      <c r="V15" s="16"/>
      <c r="W15" s="16"/>
      <c r="X15" s="16"/>
      <c r="Y15" s="16"/>
      <c r="Z15" s="16"/>
    </row>
    <row r="16" spans="1:26" ht="12.75" customHeight="1" x14ac:dyDescent="0.2">
      <c r="A16" s="20" t="s">
        <v>26</v>
      </c>
      <c r="B16" s="273" t="s">
        <v>27</v>
      </c>
      <c r="C16" s="269"/>
      <c r="D16" s="269"/>
      <c r="E16" s="269"/>
      <c r="F16" s="269"/>
      <c r="G16" s="270"/>
      <c r="H16" s="281">
        <v>12</v>
      </c>
      <c r="I16" s="270"/>
      <c r="J16" s="15"/>
      <c r="K16" s="15"/>
      <c r="L16" s="15"/>
      <c r="M16" s="15"/>
      <c r="N16" s="16"/>
      <c r="O16" s="15"/>
      <c r="P16" s="16"/>
      <c r="Q16" s="16"/>
      <c r="R16" s="16"/>
      <c r="S16" s="16"/>
      <c r="T16" s="16"/>
      <c r="U16" s="16"/>
      <c r="V16" s="16"/>
      <c r="W16" s="16"/>
      <c r="X16" s="16"/>
      <c r="Y16" s="16"/>
      <c r="Z16" s="16"/>
    </row>
    <row r="17" spans="1:26" ht="12.75" customHeight="1" x14ac:dyDescent="0.2">
      <c r="A17" s="20" t="s">
        <v>28</v>
      </c>
      <c r="B17" s="273" t="s">
        <v>29</v>
      </c>
      <c r="C17" s="269"/>
      <c r="D17" s="269"/>
      <c r="E17" s="269"/>
      <c r="F17" s="269"/>
      <c r="G17" s="270"/>
      <c r="H17" s="281" t="s">
        <v>30</v>
      </c>
      <c r="I17" s="270"/>
      <c r="J17" s="15"/>
      <c r="K17" s="15"/>
      <c r="L17" s="15"/>
      <c r="M17" s="15"/>
      <c r="N17" s="16"/>
      <c r="O17" s="15"/>
      <c r="P17" s="16"/>
      <c r="Q17" s="16"/>
      <c r="R17" s="16"/>
      <c r="S17" s="16"/>
      <c r="T17" s="16"/>
      <c r="U17" s="16"/>
      <c r="V17" s="16"/>
      <c r="W17" s="16"/>
      <c r="X17" s="16"/>
      <c r="Y17" s="16"/>
      <c r="Z17" s="16"/>
    </row>
    <row r="18" spans="1:26" ht="12.75" customHeight="1" x14ac:dyDescent="0.2">
      <c r="A18" s="288" t="s">
        <v>31</v>
      </c>
      <c r="B18" s="269"/>
      <c r="C18" s="269"/>
      <c r="D18" s="269"/>
      <c r="E18" s="269"/>
      <c r="F18" s="269"/>
      <c r="G18" s="269"/>
      <c r="H18" s="269"/>
      <c r="I18" s="270"/>
      <c r="J18" s="15"/>
      <c r="K18" s="15"/>
      <c r="L18" s="15"/>
      <c r="M18" s="15"/>
      <c r="N18" s="16"/>
      <c r="O18" s="15"/>
      <c r="P18" s="16"/>
      <c r="Q18" s="16"/>
      <c r="R18" s="16"/>
      <c r="S18" s="16"/>
      <c r="T18" s="16"/>
      <c r="U18" s="16"/>
      <c r="V18" s="16"/>
      <c r="W18" s="16"/>
      <c r="X18" s="16"/>
      <c r="Y18" s="16"/>
      <c r="Z18" s="16"/>
    </row>
    <row r="19" spans="1:26" ht="12.75" customHeight="1" x14ac:dyDescent="0.2">
      <c r="A19" s="281" t="s">
        <v>32</v>
      </c>
      <c r="B19" s="270"/>
      <c r="C19" s="281" t="s">
        <v>33</v>
      </c>
      <c r="D19" s="270"/>
      <c r="E19" s="281" t="s">
        <v>34</v>
      </c>
      <c r="F19" s="269"/>
      <c r="G19" s="269"/>
      <c r="H19" s="269"/>
      <c r="I19" s="270"/>
      <c r="J19" s="15"/>
      <c r="K19" s="15"/>
      <c r="L19" s="15"/>
      <c r="M19" s="15"/>
      <c r="N19" s="16"/>
      <c r="O19" s="15"/>
      <c r="P19" s="16"/>
      <c r="Q19" s="16"/>
      <c r="R19" s="16"/>
      <c r="S19" s="16"/>
      <c r="T19" s="16"/>
      <c r="U19" s="16"/>
      <c r="V19" s="16"/>
      <c r="W19" s="16"/>
      <c r="X19" s="16"/>
      <c r="Y19" s="16"/>
      <c r="Z19" s="16"/>
    </row>
    <row r="20" spans="1:26" ht="31.5" customHeight="1" x14ac:dyDescent="0.2">
      <c r="A20" s="286" t="s">
        <v>35</v>
      </c>
      <c r="B20" s="270"/>
      <c r="C20" s="287" t="s">
        <v>36</v>
      </c>
      <c r="D20" s="270"/>
      <c r="E20" s="287">
        <v>3</v>
      </c>
      <c r="F20" s="269"/>
      <c r="G20" s="269"/>
      <c r="H20" s="269"/>
      <c r="I20" s="270"/>
      <c r="J20" s="15"/>
      <c r="K20" s="15"/>
      <c r="L20" s="15"/>
      <c r="M20" s="15"/>
      <c r="N20" s="16"/>
      <c r="O20" s="15"/>
      <c r="P20" s="16"/>
      <c r="Q20" s="16"/>
      <c r="R20" s="16"/>
      <c r="S20" s="16"/>
      <c r="T20" s="16"/>
      <c r="U20" s="16"/>
      <c r="V20" s="16"/>
      <c r="W20" s="16"/>
      <c r="X20" s="16"/>
      <c r="Y20" s="16"/>
      <c r="Z20" s="16"/>
    </row>
    <row r="21" spans="1:26" ht="12.75" customHeight="1" x14ac:dyDescent="0.2">
      <c r="A21" s="17"/>
      <c r="B21" s="19"/>
      <c r="C21" s="19"/>
      <c r="D21" s="19"/>
      <c r="E21" s="19"/>
      <c r="F21" s="19"/>
      <c r="G21" s="19"/>
      <c r="H21" s="17"/>
      <c r="I21" s="17"/>
      <c r="J21" s="15"/>
      <c r="K21" s="15"/>
      <c r="L21" s="15"/>
      <c r="M21" s="15"/>
      <c r="N21" s="16"/>
      <c r="O21" s="15"/>
      <c r="P21" s="16"/>
      <c r="Q21" s="16"/>
      <c r="R21" s="16"/>
      <c r="S21" s="16"/>
      <c r="T21" s="16"/>
      <c r="U21" s="16"/>
      <c r="V21" s="16"/>
      <c r="W21" s="16"/>
      <c r="X21" s="16"/>
      <c r="Y21" s="16"/>
      <c r="Z21" s="16"/>
    </row>
    <row r="22" spans="1:26" ht="12.75" customHeight="1" x14ac:dyDescent="0.2">
      <c r="A22" s="288" t="s">
        <v>37</v>
      </c>
      <c r="B22" s="269"/>
      <c r="C22" s="269"/>
      <c r="D22" s="269"/>
      <c r="E22" s="269"/>
      <c r="F22" s="269"/>
      <c r="G22" s="269"/>
      <c r="H22" s="269"/>
      <c r="I22" s="270"/>
      <c r="J22" s="15"/>
      <c r="K22" s="15"/>
      <c r="L22" s="15"/>
      <c r="M22" s="21"/>
      <c r="N22" s="16"/>
      <c r="O22" s="15"/>
      <c r="P22" s="16"/>
      <c r="Q22" s="16"/>
      <c r="R22" s="16"/>
      <c r="S22" s="16"/>
      <c r="T22" s="16"/>
      <c r="U22" s="16"/>
      <c r="V22" s="16"/>
      <c r="W22" s="16"/>
      <c r="X22" s="16"/>
      <c r="Y22" s="16"/>
      <c r="Z22" s="16"/>
    </row>
    <row r="23" spans="1:26" ht="24.75" customHeight="1" x14ac:dyDescent="0.2">
      <c r="A23" s="20">
        <v>1</v>
      </c>
      <c r="B23" s="273" t="s">
        <v>38</v>
      </c>
      <c r="C23" s="269"/>
      <c r="D23" s="269"/>
      <c r="E23" s="269"/>
      <c r="F23" s="269"/>
      <c r="G23" s="270"/>
      <c r="H23" s="283" t="s">
        <v>35</v>
      </c>
      <c r="I23" s="270"/>
      <c r="J23" s="15"/>
      <c r="K23" s="15"/>
      <c r="L23" s="15"/>
      <c r="M23" s="15"/>
      <c r="N23" s="16"/>
      <c r="O23" s="15"/>
      <c r="P23" s="16"/>
      <c r="Q23" s="16"/>
      <c r="R23" s="16"/>
      <c r="S23" s="16"/>
      <c r="T23" s="16"/>
      <c r="U23" s="16"/>
      <c r="V23" s="16"/>
      <c r="W23" s="16"/>
      <c r="X23" s="16"/>
      <c r="Y23" s="16"/>
      <c r="Z23" s="16"/>
    </row>
    <row r="24" spans="1:26" ht="12.75" customHeight="1" x14ac:dyDescent="0.2">
      <c r="A24" s="20">
        <v>2</v>
      </c>
      <c r="B24" s="273" t="s">
        <v>39</v>
      </c>
      <c r="C24" s="269"/>
      <c r="D24" s="269"/>
      <c r="E24" s="269"/>
      <c r="F24" s="269"/>
      <c r="G24" s="270"/>
      <c r="H24" s="281">
        <v>513425</v>
      </c>
      <c r="I24" s="270"/>
      <c r="J24" s="15"/>
      <c r="K24" s="15"/>
      <c r="L24" s="15"/>
      <c r="M24" s="15"/>
      <c r="N24" s="16"/>
      <c r="O24" s="15"/>
      <c r="P24" s="16"/>
      <c r="Q24" s="16"/>
      <c r="R24" s="16"/>
      <c r="S24" s="16"/>
      <c r="T24" s="16"/>
      <c r="U24" s="16"/>
      <c r="V24" s="16"/>
      <c r="W24" s="16"/>
      <c r="X24" s="16"/>
      <c r="Y24" s="16"/>
      <c r="Z24" s="16"/>
    </row>
    <row r="25" spans="1:26" ht="12.75" customHeight="1" x14ac:dyDescent="0.2">
      <c r="A25" s="20">
        <v>3</v>
      </c>
      <c r="B25" s="273" t="s">
        <v>40</v>
      </c>
      <c r="C25" s="269"/>
      <c r="D25" s="269"/>
      <c r="E25" s="269"/>
      <c r="F25" s="269"/>
      <c r="G25" s="270"/>
      <c r="H25" s="282">
        <f>'QUADRO RESUMO'!D3</f>
        <v>1515.92</v>
      </c>
      <c r="I25" s="270"/>
      <c r="J25" s="15"/>
      <c r="K25" s="22"/>
      <c r="L25" s="15"/>
      <c r="M25" s="15"/>
      <c r="N25" s="16"/>
      <c r="O25" s="15"/>
      <c r="P25" s="16"/>
      <c r="Q25" s="16"/>
      <c r="R25" s="16"/>
      <c r="S25" s="16"/>
      <c r="T25" s="16"/>
      <c r="U25" s="16"/>
      <c r="V25" s="16"/>
      <c r="W25" s="16"/>
      <c r="X25" s="16"/>
      <c r="Y25" s="16"/>
      <c r="Z25" s="16"/>
    </row>
    <row r="26" spans="1:26" ht="27" customHeight="1" x14ac:dyDescent="0.2">
      <c r="A26" s="20">
        <v>4</v>
      </c>
      <c r="B26" s="273" t="s">
        <v>41</v>
      </c>
      <c r="C26" s="269"/>
      <c r="D26" s="269"/>
      <c r="E26" s="269"/>
      <c r="F26" s="269"/>
      <c r="G26" s="270"/>
      <c r="H26" s="283" t="str">
        <f>H23</f>
        <v>COPEIRO (A)</v>
      </c>
      <c r="I26" s="270"/>
      <c r="J26" s="15"/>
      <c r="K26" s="15"/>
      <c r="L26" s="15"/>
      <c r="M26" s="15"/>
      <c r="N26" s="16"/>
      <c r="O26" s="15"/>
      <c r="P26" s="16"/>
      <c r="Q26" s="16"/>
      <c r="R26" s="16"/>
      <c r="S26" s="16"/>
      <c r="T26" s="16"/>
      <c r="U26" s="16"/>
      <c r="V26" s="16"/>
      <c r="W26" s="16"/>
      <c r="X26" s="16"/>
      <c r="Y26" s="16"/>
      <c r="Z26" s="16"/>
    </row>
    <row r="27" spans="1:26" ht="12.75" customHeight="1" x14ac:dyDescent="0.2">
      <c r="A27" s="20">
        <v>5</v>
      </c>
      <c r="B27" s="273" t="s">
        <v>42</v>
      </c>
      <c r="C27" s="269"/>
      <c r="D27" s="269"/>
      <c r="E27" s="269"/>
      <c r="F27" s="269"/>
      <c r="G27" s="270"/>
      <c r="H27" s="284" t="s">
        <v>25</v>
      </c>
      <c r="I27" s="270"/>
      <c r="J27" s="15"/>
      <c r="K27" s="15"/>
      <c r="L27" s="15"/>
      <c r="M27" s="15"/>
      <c r="N27" s="16"/>
      <c r="O27" s="15"/>
      <c r="P27" s="16"/>
      <c r="Q27" s="16"/>
      <c r="R27" s="16"/>
      <c r="S27" s="16"/>
      <c r="T27" s="16"/>
      <c r="U27" s="16"/>
      <c r="V27" s="16"/>
      <c r="W27" s="16"/>
      <c r="X27" s="16"/>
      <c r="Y27" s="16"/>
      <c r="Z27" s="16"/>
    </row>
    <row r="28" spans="1:26" ht="12.75" customHeight="1" x14ac:dyDescent="0.2">
      <c r="A28" s="285"/>
      <c r="B28" s="265"/>
      <c r="C28" s="265"/>
      <c r="D28" s="265"/>
      <c r="E28" s="265"/>
      <c r="F28" s="265"/>
      <c r="G28" s="265"/>
      <c r="H28" s="265"/>
      <c r="I28" s="265"/>
      <c r="J28" s="15"/>
      <c r="K28" s="15"/>
      <c r="L28" s="15"/>
      <c r="M28" s="15"/>
      <c r="N28" s="16"/>
      <c r="O28" s="15"/>
      <c r="P28" s="16"/>
      <c r="Q28" s="16"/>
      <c r="R28" s="16"/>
      <c r="S28" s="16"/>
      <c r="T28" s="16"/>
      <c r="U28" s="16"/>
      <c r="V28" s="16"/>
      <c r="W28" s="16"/>
      <c r="X28" s="16"/>
      <c r="Y28" s="16"/>
      <c r="Z28" s="16"/>
    </row>
    <row r="29" spans="1:26" ht="12.75" customHeight="1" x14ac:dyDescent="0.2">
      <c r="A29" s="271" t="s">
        <v>43</v>
      </c>
      <c r="B29" s="269"/>
      <c r="C29" s="269"/>
      <c r="D29" s="269"/>
      <c r="E29" s="269"/>
      <c r="F29" s="269"/>
      <c r="G29" s="269"/>
      <c r="H29" s="269"/>
      <c r="I29" s="270"/>
      <c r="J29" s="15"/>
      <c r="K29" s="15"/>
      <c r="L29" s="15"/>
      <c r="M29" s="15"/>
      <c r="N29" s="16"/>
      <c r="O29" s="15"/>
      <c r="P29" s="16"/>
      <c r="Q29" s="16"/>
      <c r="R29" s="16"/>
      <c r="S29" s="16"/>
      <c r="T29" s="16"/>
      <c r="U29" s="16"/>
      <c r="V29" s="16"/>
      <c r="W29" s="16"/>
      <c r="X29" s="16"/>
      <c r="Y29" s="16"/>
      <c r="Z29" s="16"/>
    </row>
    <row r="30" spans="1:26" ht="12.75" customHeight="1" x14ac:dyDescent="0.2">
      <c r="A30" s="272" t="s">
        <v>44</v>
      </c>
      <c r="B30" s="269"/>
      <c r="C30" s="269"/>
      <c r="D30" s="269"/>
      <c r="E30" s="269"/>
      <c r="F30" s="269"/>
      <c r="G30" s="270"/>
      <c r="H30" s="23" t="s">
        <v>45</v>
      </c>
      <c r="I30" s="23" t="s">
        <v>46</v>
      </c>
      <c r="J30" s="15"/>
      <c r="K30" s="15"/>
      <c r="L30" s="15"/>
      <c r="M30" s="15"/>
      <c r="N30" s="16"/>
      <c r="O30" s="15"/>
      <c r="P30" s="16"/>
      <c r="Q30" s="16"/>
      <c r="R30" s="16"/>
      <c r="S30" s="16"/>
      <c r="T30" s="16"/>
      <c r="U30" s="16"/>
      <c r="V30" s="16"/>
      <c r="W30" s="16"/>
      <c r="X30" s="16"/>
      <c r="Y30" s="16"/>
      <c r="Z30" s="16"/>
    </row>
    <row r="31" spans="1:26" ht="12.75" customHeight="1" x14ac:dyDescent="0.2">
      <c r="A31" s="24" t="s">
        <v>18</v>
      </c>
      <c r="B31" s="273" t="s">
        <v>47</v>
      </c>
      <c r="C31" s="269"/>
      <c r="D31" s="269"/>
      <c r="E31" s="269"/>
      <c r="F31" s="269"/>
      <c r="G31" s="270"/>
      <c r="H31" s="25"/>
      <c r="I31" s="26">
        <f>H25</f>
        <v>1515.92</v>
      </c>
      <c r="J31" s="15"/>
      <c r="K31" s="15"/>
      <c r="L31" s="15"/>
      <c r="M31" s="15"/>
      <c r="N31" s="16"/>
      <c r="O31" s="15"/>
      <c r="P31" s="16"/>
      <c r="Q31" s="16"/>
      <c r="R31" s="16"/>
      <c r="S31" s="16"/>
      <c r="T31" s="16"/>
      <c r="U31" s="16"/>
      <c r="V31" s="16"/>
      <c r="W31" s="16"/>
      <c r="X31" s="16"/>
      <c r="Y31" s="16"/>
      <c r="Z31" s="16"/>
    </row>
    <row r="32" spans="1:26" ht="12.75" customHeight="1" x14ac:dyDescent="0.2">
      <c r="A32" s="24" t="s">
        <v>20</v>
      </c>
      <c r="B32" s="273" t="s">
        <v>48</v>
      </c>
      <c r="C32" s="269"/>
      <c r="D32" s="269"/>
      <c r="E32" s="269"/>
      <c r="F32" s="269"/>
      <c r="G32" s="270"/>
      <c r="H32" s="27"/>
      <c r="I32" s="26">
        <v>0</v>
      </c>
      <c r="J32" s="15"/>
      <c r="K32" s="15"/>
      <c r="L32" s="15"/>
      <c r="M32" s="15"/>
      <c r="N32" s="16"/>
      <c r="O32" s="15"/>
      <c r="P32" s="16"/>
      <c r="Q32" s="16"/>
      <c r="R32" s="16"/>
      <c r="S32" s="16"/>
      <c r="T32" s="16"/>
      <c r="U32" s="16"/>
      <c r="V32" s="16"/>
      <c r="W32" s="16"/>
      <c r="X32" s="16"/>
      <c r="Y32" s="16"/>
      <c r="Z32" s="16"/>
    </row>
    <row r="33" spans="1:26" ht="12.75" customHeight="1" x14ac:dyDescent="0.2">
      <c r="A33" s="24" t="s">
        <v>23</v>
      </c>
      <c r="B33" s="273" t="s">
        <v>49</v>
      </c>
      <c r="C33" s="269"/>
      <c r="D33" s="269"/>
      <c r="E33" s="269"/>
      <c r="F33" s="269"/>
      <c r="G33" s="270"/>
      <c r="H33" s="27"/>
      <c r="I33" s="26">
        <f>H33*I31</f>
        <v>0</v>
      </c>
      <c r="J33" s="15"/>
      <c r="K33" s="15"/>
      <c r="L33" s="15"/>
      <c r="M33" s="15"/>
      <c r="N33" s="16"/>
      <c r="O33" s="15"/>
      <c r="P33" s="16"/>
      <c r="Q33" s="16"/>
      <c r="R33" s="16"/>
      <c r="S33" s="16"/>
      <c r="T33" s="16"/>
      <c r="U33" s="16"/>
      <c r="V33" s="16"/>
      <c r="W33" s="16"/>
      <c r="X33" s="16"/>
      <c r="Y33" s="16"/>
      <c r="Z33" s="16"/>
    </row>
    <row r="34" spans="1:26" ht="12.75" customHeight="1" x14ac:dyDescent="0.2">
      <c r="A34" s="24" t="s">
        <v>26</v>
      </c>
      <c r="B34" s="273" t="s">
        <v>50</v>
      </c>
      <c r="C34" s="269"/>
      <c r="D34" s="269"/>
      <c r="E34" s="269"/>
      <c r="F34" s="269"/>
      <c r="G34" s="270"/>
      <c r="H34" s="27"/>
      <c r="I34" s="26">
        <v>0</v>
      </c>
      <c r="J34" s="15"/>
      <c r="K34" s="15"/>
      <c r="L34" s="15"/>
      <c r="M34" s="15"/>
      <c r="N34" s="16"/>
      <c r="O34" s="15"/>
      <c r="P34" s="16"/>
      <c r="Q34" s="16"/>
      <c r="R34" s="16"/>
      <c r="S34" s="16"/>
      <c r="T34" s="16"/>
      <c r="U34" s="16"/>
      <c r="V34" s="16"/>
      <c r="W34" s="16"/>
      <c r="X34" s="16"/>
      <c r="Y34" s="16"/>
      <c r="Z34" s="16"/>
    </row>
    <row r="35" spans="1:26" ht="12.75" customHeight="1" x14ac:dyDescent="0.2">
      <c r="A35" s="24" t="s">
        <v>28</v>
      </c>
      <c r="B35" s="273" t="s">
        <v>51</v>
      </c>
      <c r="C35" s="269"/>
      <c r="D35" s="269"/>
      <c r="E35" s="269"/>
      <c r="F35" s="269"/>
      <c r="G35" s="270"/>
      <c r="H35" s="27"/>
      <c r="I35" s="26">
        <v>0</v>
      </c>
      <c r="J35" s="15"/>
      <c r="K35" s="15"/>
      <c r="L35" s="15"/>
      <c r="M35" s="15"/>
      <c r="N35" s="16"/>
      <c r="O35" s="15"/>
      <c r="P35" s="16"/>
      <c r="Q35" s="16"/>
      <c r="R35" s="16"/>
      <c r="S35" s="16"/>
      <c r="T35" s="16"/>
      <c r="U35" s="16"/>
      <c r="V35" s="16"/>
      <c r="W35" s="16"/>
      <c r="X35" s="16"/>
      <c r="Y35" s="16"/>
      <c r="Z35" s="16"/>
    </row>
    <row r="36" spans="1:26" ht="12.75" customHeight="1" x14ac:dyDescent="0.2">
      <c r="A36" s="24" t="s">
        <v>52</v>
      </c>
      <c r="B36" s="273" t="s">
        <v>53</v>
      </c>
      <c r="C36" s="269"/>
      <c r="D36" s="269"/>
      <c r="E36" s="269"/>
      <c r="F36" s="269"/>
      <c r="G36" s="270"/>
      <c r="H36" s="27"/>
      <c r="I36" s="26">
        <v>0</v>
      </c>
      <c r="J36" s="15"/>
      <c r="K36" s="15"/>
      <c r="L36" s="15"/>
      <c r="M36" s="15"/>
      <c r="N36" s="16"/>
      <c r="O36" s="15"/>
      <c r="P36" s="16"/>
      <c r="Q36" s="16"/>
      <c r="R36" s="16"/>
      <c r="S36" s="16"/>
      <c r="T36" s="16"/>
      <c r="U36" s="16"/>
      <c r="V36" s="16"/>
      <c r="W36" s="16"/>
      <c r="X36" s="16"/>
      <c r="Y36" s="16"/>
      <c r="Z36" s="16"/>
    </row>
    <row r="37" spans="1:26" ht="12.75" customHeight="1" x14ac:dyDescent="0.2">
      <c r="A37" s="275" t="s">
        <v>54</v>
      </c>
      <c r="B37" s="269"/>
      <c r="C37" s="269"/>
      <c r="D37" s="269"/>
      <c r="E37" s="269"/>
      <c r="F37" s="269"/>
      <c r="G37" s="269"/>
      <c r="H37" s="270"/>
      <c r="I37" s="28">
        <f>SUM(I31:I36)</f>
        <v>1515.92</v>
      </c>
      <c r="J37" s="15"/>
      <c r="K37" s="15"/>
      <c r="L37" s="15"/>
      <c r="M37" s="15"/>
      <c r="N37" s="16"/>
      <c r="O37" s="15"/>
      <c r="P37" s="16"/>
      <c r="Q37" s="16"/>
      <c r="R37" s="16"/>
      <c r="S37" s="16"/>
      <c r="T37" s="16"/>
      <c r="U37" s="16"/>
      <c r="V37" s="16"/>
      <c r="W37" s="16"/>
      <c r="X37" s="16"/>
      <c r="Y37" s="16"/>
      <c r="Z37" s="16"/>
    </row>
    <row r="38" spans="1:26" ht="12.75" customHeight="1" x14ac:dyDescent="0.2">
      <c r="A38" s="315"/>
      <c r="B38" s="295"/>
      <c r="C38" s="295"/>
      <c r="D38" s="295"/>
      <c r="E38" s="295"/>
      <c r="F38" s="295"/>
      <c r="G38" s="295"/>
      <c r="H38" s="295"/>
      <c r="I38" s="295"/>
      <c r="J38" s="15"/>
      <c r="K38" s="15"/>
      <c r="L38" s="15"/>
      <c r="M38" s="15"/>
      <c r="N38" s="16"/>
      <c r="O38" s="15"/>
      <c r="P38" s="16"/>
      <c r="Q38" s="16"/>
      <c r="R38" s="16"/>
      <c r="S38" s="16"/>
      <c r="T38" s="16"/>
      <c r="U38" s="16"/>
      <c r="V38" s="16"/>
      <c r="W38" s="16"/>
      <c r="X38" s="16"/>
      <c r="Y38" s="16"/>
      <c r="Z38" s="16"/>
    </row>
    <row r="39" spans="1:26" ht="12.75" customHeight="1" x14ac:dyDescent="0.2">
      <c r="A39" s="271" t="s">
        <v>55</v>
      </c>
      <c r="B39" s="269"/>
      <c r="C39" s="269"/>
      <c r="D39" s="269"/>
      <c r="E39" s="269"/>
      <c r="F39" s="269"/>
      <c r="G39" s="269"/>
      <c r="H39" s="269"/>
      <c r="I39" s="270"/>
      <c r="J39" s="16"/>
      <c r="K39" s="15"/>
      <c r="L39" s="15"/>
      <c r="M39" s="15"/>
      <c r="N39" s="16"/>
      <c r="O39" s="15"/>
      <c r="P39" s="16"/>
      <c r="Q39" s="16"/>
      <c r="R39" s="16"/>
      <c r="S39" s="16"/>
      <c r="T39" s="16"/>
      <c r="U39" s="16"/>
      <c r="V39" s="16"/>
      <c r="W39" s="16"/>
      <c r="X39" s="16"/>
      <c r="Y39" s="16"/>
      <c r="Z39" s="16"/>
    </row>
    <row r="40" spans="1:26" ht="12.75" customHeight="1" x14ac:dyDescent="0.2">
      <c r="A40" s="272" t="s">
        <v>56</v>
      </c>
      <c r="B40" s="269"/>
      <c r="C40" s="269"/>
      <c r="D40" s="269"/>
      <c r="E40" s="269"/>
      <c r="F40" s="269"/>
      <c r="G40" s="270"/>
      <c r="H40" s="23" t="s">
        <v>45</v>
      </c>
      <c r="I40" s="23" t="s">
        <v>46</v>
      </c>
      <c r="J40" s="16"/>
      <c r="K40" s="15"/>
      <c r="L40" s="15"/>
      <c r="M40" s="15"/>
      <c r="N40" s="16"/>
      <c r="O40" s="15"/>
      <c r="P40" s="16"/>
      <c r="Q40" s="16"/>
      <c r="R40" s="16"/>
      <c r="S40" s="16"/>
      <c r="T40" s="16"/>
      <c r="U40" s="16"/>
      <c r="V40" s="16"/>
      <c r="W40" s="16"/>
      <c r="X40" s="16"/>
      <c r="Y40" s="16"/>
      <c r="Z40" s="16"/>
    </row>
    <row r="41" spans="1:26" ht="12.75" customHeight="1" x14ac:dyDescent="0.2">
      <c r="A41" s="24" t="s">
        <v>18</v>
      </c>
      <c r="B41" s="273" t="s">
        <v>57</v>
      </c>
      <c r="C41" s="269"/>
      <c r="D41" s="269"/>
      <c r="E41" s="269"/>
      <c r="F41" s="269"/>
      <c r="G41" s="270"/>
      <c r="H41" s="27">
        <f>1/12</f>
        <v>8.3333333333333329E-2</v>
      </c>
      <c r="I41" s="26"/>
      <c r="J41" s="16"/>
      <c r="K41" s="15"/>
      <c r="L41" s="15"/>
      <c r="M41" s="15"/>
      <c r="N41" s="16"/>
      <c r="O41" s="15"/>
      <c r="P41" s="16"/>
      <c r="Q41" s="16"/>
      <c r="R41" s="16"/>
      <c r="S41" s="16"/>
      <c r="T41" s="16"/>
      <c r="U41" s="16"/>
      <c r="V41" s="16"/>
      <c r="W41" s="16"/>
      <c r="X41" s="16"/>
      <c r="Y41" s="16"/>
      <c r="Z41" s="16"/>
    </row>
    <row r="42" spans="1:26" ht="12.75" customHeight="1" x14ac:dyDescent="0.2">
      <c r="A42" s="24" t="s">
        <v>20</v>
      </c>
      <c r="B42" s="273" t="s">
        <v>58</v>
      </c>
      <c r="C42" s="269"/>
      <c r="D42" s="269"/>
      <c r="E42" s="269"/>
      <c r="F42" s="269"/>
      <c r="G42" s="270"/>
      <c r="H42" s="27">
        <v>0.121</v>
      </c>
      <c r="I42" s="26"/>
      <c r="J42" s="16"/>
      <c r="K42" s="15"/>
      <c r="L42" s="15"/>
      <c r="M42" s="15"/>
      <c r="N42" s="16"/>
      <c r="O42" s="15"/>
      <c r="P42" s="16"/>
      <c r="Q42" s="16"/>
      <c r="R42" s="16"/>
      <c r="S42" s="16"/>
      <c r="T42" s="16"/>
      <c r="U42" s="16"/>
      <c r="V42" s="16"/>
      <c r="W42" s="16"/>
      <c r="X42" s="16"/>
      <c r="Y42" s="16"/>
      <c r="Z42" s="16"/>
    </row>
    <row r="43" spans="1:26" ht="12.75" customHeight="1" x14ac:dyDescent="0.2">
      <c r="A43" s="24"/>
      <c r="B43" s="281" t="s">
        <v>59</v>
      </c>
      <c r="C43" s="269"/>
      <c r="D43" s="269"/>
      <c r="E43" s="269"/>
      <c r="F43" s="269"/>
      <c r="G43" s="270"/>
      <c r="H43" s="29">
        <f t="shared" ref="H43:I43" si="0">SUM(H41:H42)</f>
        <v>0.20433333333333331</v>
      </c>
      <c r="I43" s="28">
        <f t="shared" si="0"/>
        <v>0</v>
      </c>
      <c r="J43" s="16"/>
      <c r="K43" s="15"/>
      <c r="L43" s="15"/>
      <c r="M43" s="15"/>
      <c r="N43" s="16"/>
      <c r="O43" s="15"/>
      <c r="P43" s="16"/>
      <c r="Q43" s="16"/>
      <c r="R43" s="16"/>
      <c r="S43" s="16"/>
      <c r="T43" s="16"/>
      <c r="U43" s="16"/>
      <c r="V43" s="16"/>
      <c r="W43" s="16"/>
      <c r="X43" s="16"/>
      <c r="Y43" s="16"/>
      <c r="Z43" s="16"/>
    </row>
    <row r="44" spans="1:26" ht="30" hidden="1" customHeight="1" x14ac:dyDescent="0.2">
      <c r="A44" s="307" t="s">
        <v>60</v>
      </c>
      <c r="B44" s="295"/>
      <c r="C44" s="295"/>
      <c r="D44" s="295"/>
      <c r="E44" s="295"/>
      <c r="F44" s="295"/>
      <c r="G44" s="295"/>
      <c r="H44" s="295"/>
      <c r="I44" s="295"/>
      <c r="J44" s="16"/>
      <c r="K44" s="15"/>
      <c r="L44" s="15"/>
      <c r="M44" s="15"/>
      <c r="N44" s="16"/>
      <c r="O44" s="15"/>
      <c r="P44" s="16"/>
      <c r="Q44" s="16"/>
      <c r="R44" s="16"/>
      <c r="S44" s="16"/>
      <c r="T44" s="16"/>
      <c r="U44" s="16"/>
      <c r="V44" s="16"/>
      <c r="W44" s="16"/>
      <c r="X44" s="16"/>
      <c r="Y44" s="16"/>
      <c r="Z44" s="16"/>
    </row>
    <row r="45" spans="1:26" ht="30" hidden="1" customHeight="1" x14ac:dyDescent="0.2">
      <c r="A45" s="308" t="s">
        <v>61</v>
      </c>
      <c r="B45" s="265"/>
      <c r="C45" s="265"/>
      <c r="D45" s="265"/>
      <c r="E45" s="265"/>
      <c r="F45" s="265"/>
      <c r="G45" s="265"/>
      <c r="H45" s="265"/>
      <c r="I45" s="265"/>
      <c r="J45" s="16"/>
      <c r="K45" s="15"/>
      <c r="L45" s="15"/>
      <c r="M45" s="15"/>
      <c r="N45" s="16"/>
      <c r="O45" s="15"/>
      <c r="P45" s="16"/>
      <c r="Q45" s="16"/>
      <c r="R45" s="16"/>
      <c r="S45" s="16"/>
      <c r="T45" s="16"/>
      <c r="U45" s="16"/>
      <c r="V45" s="16"/>
      <c r="W45" s="16"/>
      <c r="X45" s="16"/>
      <c r="Y45" s="16"/>
      <c r="Z45" s="16"/>
    </row>
    <row r="46" spans="1:26" ht="39.75" hidden="1" customHeight="1" x14ac:dyDescent="0.2">
      <c r="A46" s="308" t="s">
        <v>62</v>
      </c>
      <c r="B46" s="265"/>
      <c r="C46" s="265"/>
      <c r="D46" s="265"/>
      <c r="E46" s="265"/>
      <c r="F46" s="265"/>
      <c r="G46" s="265"/>
      <c r="H46" s="265"/>
      <c r="I46" s="265"/>
      <c r="J46" s="16"/>
      <c r="K46" s="15"/>
      <c r="L46" s="15"/>
      <c r="M46" s="15"/>
      <c r="N46" s="16"/>
      <c r="O46" s="15"/>
      <c r="P46" s="16"/>
      <c r="Q46" s="16"/>
      <c r="R46" s="16"/>
      <c r="S46" s="16"/>
      <c r="T46" s="16"/>
      <c r="U46" s="16"/>
      <c r="V46" s="16"/>
      <c r="W46" s="16"/>
      <c r="X46" s="16"/>
      <c r="Y46" s="16"/>
      <c r="Z46" s="16"/>
    </row>
    <row r="47" spans="1:26" ht="39.75" hidden="1" customHeight="1" x14ac:dyDescent="0.2">
      <c r="A47" s="308" t="s">
        <v>63</v>
      </c>
      <c r="B47" s="265"/>
      <c r="C47" s="265"/>
      <c r="D47" s="265"/>
      <c r="E47" s="265"/>
      <c r="F47" s="265"/>
      <c r="G47" s="265"/>
      <c r="H47" s="265"/>
      <c r="I47" s="265"/>
      <c r="J47" s="16"/>
      <c r="K47" s="15"/>
      <c r="L47" s="15"/>
      <c r="M47" s="15"/>
      <c r="N47" s="16"/>
      <c r="O47" s="15"/>
      <c r="P47" s="16"/>
      <c r="Q47" s="16"/>
      <c r="R47" s="16"/>
      <c r="S47" s="16"/>
      <c r="T47" s="16"/>
      <c r="U47" s="16"/>
      <c r="V47" s="16"/>
      <c r="W47" s="16"/>
      <c r="X47" s="16"/>
      <c r="Y47" s="16"/>
      <c r="Z47" s="16"/>
    </row>
    <row r="48" spans="1:26" ht="12.75" customHeight="1" x14ac:dyDescent="0.2">
      <c r="A48" s="310"/>
      <c r="B48" s="311"/>
      <c r="C48" s="311"/>
      <c r="D48" s="311"/>
      <c r="E48" s="311"/>
      <c r="F48" s="311"/>
      <c r="G48" s="311"/>
      <c r="H48" s="311"/>
      <c r="I48" s="312"/>
      <c r="J48" s="30"/>
      <c r="K48" s="31"/>
      <c r="L48" s="15"/>
      <c r="M48" s="15"/>
      <c r="N48" s="16"/>
      <c r="O48" s="15"/>
      <c r="P48" s="16"/>
      <c r="Q48" s="16"/>
      <c r="R48" s="16"/>
      <c r="S48" s="16"/>
      <c r="T48" s="16"/>
      <c r="U48" s="16"/>
      <c r="V48" s="16"/>
      <c r="W48" s="16"/>
      <c r="X48" s="16"/>
      <c r="Y48" s="16"/>
      <c r="Z48" s="16"/>
    </row>
    <row r="49" spans="1:26" ht="12.75" customHeight="1" x14ac:dyDescent="0.2">
      <c r="A49" s="272" t="s">
        <v>64</v>
      </c>
      <c r="B49" s="269"/>
      <c r="C49" s="269"/>
      <c r="D49" s="269"/>
      <c r="E49" s="269"/>
      <c r="F49" s="269"/>
      <c r="G49" s="270"/>
      <c r="H49" s="23" t="s">
        <v>45</v>
      </c>
      <c r="I49" s="23" t="s">
        <v>46</v>
      </c>
      <c r="J49" s="16"/>
      <c r="K49" s="15"/>
      <c r="L49" s="15"/>
      <c r="M49" s="15"/>
      <c r="N49" s="16"/>
      <c r="O49" s="15"/>
      <c r="P49" s="16"/>
      <c r="Q49" s="16"/>
      <c r="R49" s="16"/>
      <c r="S49" s="16"/>
      <c r="T49" s="16"/>
      <c r="U49" s="16"/>
      <c r="V49" s="16"/>
      <c r="W49" s="16"/>
      <c r="X49" s="16"/>
      <c r="Y49" s="16"/>
      <c r="Z49" s="16"/>
    </row>
    <row r="50" spans="1:26" ht="12.75" customHeight="1" x14ac:dyDescent="0.2">
      <c r="A50" s="24" t="s">
        <v>18</v>
      </c>
      <c r="B50" s="273" t="s">
        <v>65</v>
      </c>
      <c r="C50" s="269"/>
      <c r="D50" s="269"/>
      <c r="E50" s="269"/>
      <c r="F50" s="269"/>
      <c r="G50" s="270"/>
      <c r="H50" s="27">
        <v>0.2</v>
      </c>
      <c r="I50" s="26"/>
      <c r="J50" s="16"/>
      <c r="K50" s="15"/>
      <c r="L50" s="15"/>
      <c r="M50" s="15"/>
      <c r="N50" s="16"/>
      <c r="O50" s="15"/>
      <c r="P50" s="16"/>
      <c r="Q50" s="16"/>
      <c r="R50" s="16"/>
      <c r="S50" s="16"/>
      <c r="T50" s="16"/>
      <c r="U50" s="16"/>
      <c r="V50" s="16"/>
      <c r="W50" s="16"/>
      <c r="X50" s="16"/>
      <c r="Y50" s="16"/>
      <c r="Z50" s="16"/>
    </row>
    <row r="51" spans="1:26" ht="12.75" customHeight="1" x14ac:dyDescent="0.2">
      <c r="A51" s="24" t="s">
        <v>20</v>
      </c>
      <c r="B51" s="273" t="s">
        <v>66</v>
      </c>
      <c r="C51" s="269"/>
      <c r="D51" s="269"/>
      <c r="E51" s="269"/>
      <c r="F51" s="269"/>
      <c r="G51" s="270"/>
      <c r="H51" s="27">
        <v>2.5000000000000001E-2</v>
      </c>
      <c r="I51" s="26"/>
      <c r="J51" s="16"/>
      <c r="K51" s="15"/>
      <c r="L51" s="15"/>
      <c r="M51" s="15"/>
      <c r="N51" s="16"/>
      <c r="O51" s="15"/>
      <c r="P51" s="16"/>
      <c r="Q51" s="16"/>
      <c r="R51" s="16"/>
      <c r="S51" s="16"/>
      <c r="T51" s="16"/>
      <c r="U51" s="16"/>
      <c r="V51" s="16"/>
      <c r="W51" s="16"/>
      <c r="X51" s="16"/>
      <c r="Y51" s="16"/>
      <c r="Z51" s="16"/>
    </row>
    <row r="52" spans="1:26" ht="12.75" customHeight="1" x14ac:dyDescent="0.2">
      <c r="A52" s="24" t="s">
        <v>23</v>
      </c>
      <c r="B52" s="313" t="s">
        <v>67</v>
      </c>
      <c r="C52" s="295"/>
      <c r="D52" s="295"/>
      <c r="E52" s="295"/>
      <c r="F52" s="295"/>
      <c r="G52" s="314"/>
      <c r="H52" s="27">
        <v>0.03</v>
      </c>
      <c r="I52" s="26"/>
      <c r="J52" s="32"/>
      <c r="K52" s="33"/>
      <c r="L52" s="15"/>
      <c r="M52" s="15"/>
      <c r="N52" s="16"/>
      <c r="O52" s="15"/>
      <c r="P52" s="16"/>
      <c r="Q52" s="16"/>
      <c r="R52" s="16"/>
      <c r="S52" s="16"/>
      <c r="T52" s="16"/>
      <c r="U52" s="16"/>
      <c r="V52" s="16"/>
      <c r="W52" s="16"/>
      <c r="X52" s="16"/>
      <c r="Y52" s="16"/>
      <c r="Z52" s="16"/>
    </row>
    <row r="53" spans="1:26" ht="12.75" customHeight="1" x14ac:dyDescent="0.2">
      <c r="A53" s="24" t="s">
        <v>26</v>
      </c>
      <c r="B53" s="273" t="s">
        <v>68</v>
      </c>
      <c r="C53" s="269"/>
      <c r="D53" s="269"/>
      <c r="E53" s="269"/>
      <c r="F53" s="269"/>
      <c r="G53" s="270"/>
      <c r="H53" s="27">
        <v>1.4999999999999999E-2</v>
      </c>
      <c r="I53" s="26"/>
      <c r="J53" s="16"/>
      <c r="K53" s="15"/>
      <c r="L53" s="15"/>
      <c r="M53" s="15"/>
      <c r="N53" s="16"/>
      <c r="O53" s="15"/>
      <c r="P53" s="16"/>
      <c r="Q53" s="16"/>
      <c r="R53" s="16"/>
      <c r="S53" s="16"/>
      <c r="T53" s="16"/>
      <c r="U53" s="16"/>
      <c r="V53" s="16"/>
      <c r="W53" s="16"/>
      <c r="X53" s="16"/>
      <c r="Y53" s="16"/>
      <c r="Z53" s="16"/>
    </row>
    <row r="54" spans="1:26" ht="12.75" customHeight="1" x14ac:dyDescent="0.2">
      <c r="A54" s="24" t="s">
        <v>28</v>
      </c>
      <c r="B54" s="273" t="s">
        <v>69</v>
      </c>
      <c r="C54" s="269"/>
      <c r="D54" s="269"/>
      <c r="E54" s="269"/>
      <c r="F54" s="269"/>
      <c r="G54" s="270"/>
      <c r="H54" s="27">
        <v>0.01</v>
      </c>
      <c r="I54" s="26"/>
      <c r="J54" s="16"/>
      <c r="K54" s="15"/>
      <c r="L54" s="15"/>
      <c r="M54" s="15"/>
      <c r="N54" s="16"/>
      <c r="O54" s="15"/>
      <c r="P54" s="16"/>
      <c r="Q54" s="16"/>
      <c r="R54" s="16"/>
      <c r="S54" s="16"/>
      <c r="T54" s="16"/>
      <c r="U54" s="16"/>
      <c r="V54" s="16"/>
      <c r="W54" s="16"/>
      <c r="X54" s="16"/>
      <c r="Y54" s="16"/>
      <c r="Z54" s="16"/>
    </row>
    <row r="55" spans="1:26" ht="12.75" customHeight="1" x14ac:dyDescent="0.2">
      <c r="A55" s="24" t="s">
        <v>52</v>
      </c>
      <c r="B55" s="273" t="s">
        <v>70</v>
      </c>
      <c r="C55" s="269"/>
      <c r="D55" s="269"/>
      <c r="E55" s="269"/>
      <c r="F55" s="269"/>
      <c r="G55" s="270"/>
      <c r="H55" s="27">
        <v>6.0000000000000001E-3</v>
      </c>
      <c r="I55" s="26"/>
      <c r="J55" s="16"/>
      <c r="K55" s="15"/>
      <c r="L55" s="15"/>
      <c r="M55" s="15"/>
      <c r="N55" s="16"/>
      <c r="O55" s="15"/>
      <c r="P55" s="16"/>
      <c r="Q55" s="16"/>
      <c r="R55" s="16"/>
      <c r="S55" s="16"/>
      <c r="T55" s="16"/>
      <c r="U55" s="16"/>
      <c r="V55" s="16"/>
      <c r="W55" s="16"/>
      <c r="X55" s="16"/>
      <c r="Y55" s="16"/>
      <c r="Z55" s="16"/>
    </row>
    <row r="56" spans="1:26" ht="12.75" customHeight="1" x14ac:dyDescent="0.2">
      <c r="A56" s="24" t="s">
        <v>71</v>
      </c>
      <c r="B56" s="273" t="s">
        <v>72</v>
      </c>
      <c r="C56" s="269"/>
      <c r="D56" s="269"/>
      <c r="E56" s="269"/>
      <c r="F56" s="269"/>
      <c r="G56" s="270"/>
      <c r="H56" s="27">
        <v>2E-3</v>
      </c>
      <c r="I56" s="26"/>
      <c r="J56" s="16"/>
      <c r="K56" s="15"/>
      <c r="L56" s="15"/>
      <c r="M56" s="15"/>
      <c r="N56" s="16"/>
      <c r="O56" s="15"/>
      <c r="P56" s="16"/>
      <c r="Q56" s="16"/>
      <c r="R56" s="16"/>
      <c r="S56" s="16"/>
      <c r="T56" s="16"/>
      <c r="U56" s="16"/>
      <c r="V56" s="16"/>
      <c r="W56" s="16"/>
      <c r="X56" s="16"/>
      <c r="Y56" s="16"/>
      <c r="Z56" s="16"/>
    </row>
    <row r="57" spans="1:26" ht="12.75" customHeight="1" x14ac:dyDescent="0.2">
      <c r="A57" s="24" t="s">
        <v>73</v>
      </c>
      <c r="B57" s="273" t="s">
        <v>74</v>
      </c>
      <c r="C57" s="269"/>
      <c r="D57" s="269"/>
      <c r="E57" s="269"/>
      <c r="F57" s="269"/>
      <c r="G57" s="270"/>
      <c r="H57" s="27">
        <v>0.08</v>
      </c>
      <c r="I57" s="26"/>
      <c r="J57" s="16"/>
      <c r="K57" s="15"/>
      <c r="L57" s="15"/>
      <c r="M57" s="15"/>
      <c r="N57" s="16"/>
      <c r="O57" s="15"/>
      <c r="P57" s="16"/>
      <c r="Q57" s="16"/>
      <c r="R57" s="16"/>
      <c r="S57" s="16"/>
      <c r="T57" s="16"/>
      <c r="U57" s="16"/>
      <c r="V57" s="16"/>
      <c r="W57" s="16"/>
      <c r="X57" s="16"/>
      <c r="Y57" s="16"/>
      <c r="Z57" s="16"/>
    </row>
    <row r="58" spans="1:26" ht="12.75" customHeight="1" x14ac:dyDescent="0.2">
      <c r="A58" s="275" t="s">
        <v>75</v>
      </c>
      <c r="B58" s="269"/>
      <c r="C58" s="269"/>
      <c r="D58" s="269"/>
      <c r="E58" s="269"/>
      <c r="F58" s="269"/>
      <c r="G58" s="270"/>
      <c r="H58" s="29">
        <f>SUM(H50:H51,H53:H57,H52,)</f>
        <v>0.36799999999999999</v>
      </c>
      <c r="I58" s="28">
        <f>SUM(I50:I57)</f>
        <v>0</v>
      </c>
      <c r="J58" s="16"/>
      <c r="K58" s="15"/>
      <c r="L58" s="15"/>
      <c r="M58" s="15"/>
      <c r="N58" s="16"/>
      <c r="O58" s="15"/>
      <c r="P58" s="16"/>
      <c r="Q58" s="16"/>
      <c r="R58" s="16"/>
      <c r="S58" s="16"/>
      <c r="T58" s="16"/>
      <c r="U58" s="16"/>
      <c r="V58" s="16"/>
      <c r="W58" s="16"/>
      <c r="X58" s="16"/>
      <c r="Y58" s="16"/>
      <c r="Z58" s="16"/>
    </row>
    <row r="59" spans="1:26" ht="12.75" customHeight="1" x14ac:dyDescent="0.2">
      <c r="A59" s="309"/>
      <c r="B59" s="269"/>
      <c r="C59" s="269"/>
      <c r="D59" s="269"/>
      <c r="E59" s="269"/>
      <c r="F59" s="269"/>
      <c r="G59" s="269"/>
      <c r="H59" s="269"/>
      <c r="I59" s="304"/>
      <c r="J59" s="16"/>
      <c r="K59" s="15"/>
      <c r="L59" s="15"/>
      <c r="M59" s="15"/>
      <c r="N59" s="16"/>
      <c r="O59" s="15"/>
      <c r="P59" s="16"/>
      <c r="Q59" s="16"/>
      <c r="R59" s="16"/>
      <c r="S59" s="16"/>
      <c r="T59" s="16"/>
      <c r="U59" s="16"/>
      <c r="V59" s="16"/>
      <c r="W59" s="16"/>
      <c r="X59" s="16"/>
      <c r="Y59" s="16"/>
      <c r="Z59" s="16"/>
    </row>
    <row r="60" spans="1:26" ht="12.75" customHeight="1" x14ac:dyDescent="0.2">
      <c r="A60" s="272" t="s">
        <v>76</v>
      </c>
      <c r="B60" s="269"/>
      <c r="C60" s="269"/>
      <c r="D60" s="269"/>
      <c r="E60" s="269"/>
      <c r="F60" s="269"/>
      <c r="G60" s="270"/>
      <c r="H60" s="34" t="s">
        <v>77</v>
      </c>
      <c r="I60" s="23" t="s">
        <v>46</v>
      </c>
      <c r="J60" s="16"/>
      <c r="K60" s="15"/>
      <c r="L60" s="15"/>
      <c r="M60" s="15"/>
      <c r="N60" s="16"/>
      <c r="O60" s="15"/>
      <c r="P60" s="16"/>
      <c r="Q60" s="16"/>
      <c r="R60" s="16"/>
      <c r="S60" s="16"/>
      <c r="T60" s="16"/>
      <c r="U60" s="16"/>
      <c r="V60" s="16"/>
      <c r="W60" s="16"/>
      <c r="X60" s="16"/>
      <c r="Y60" s="16"/>
      <c r="Z60" s="16"/>
    </row>
    <row r="61" spans="1:26" ht="12.75" customHeight="1" x14ac:dyDescent="0.2">
      <c r="A61" s="24" t="s">
        <v>18</v>
      </c>
      <c r="B61" s="302" t="s">
        <v>78</v>
      </c>
      <c r="C61" s="269"/>
      <c r="D61" s="269"/>
      <c r="E61" s="269"/>
      <c r="F61" s="269"/>
      <c r="G61" s="270"/>
      <c r="H61" s="35">
        <v>5.5</v>
      </c>
      <c r="I61" s="26"/>
      <c r="J61" s="16"/>
      <c r="K61" s="15"/>
      <c r="L61" s="15"/>
      <c r="M61" s="15"/>
      <c r="N61" s="16"/>
      <c r="O61" s="15"/>
      <c r="P61" s="16"/>
      <c r="Q61" s="16"/>
      <c r="R61" s="16"/>
      <c r="S61" s="16"/>
      <c r="T61" s="16"/>
      <c r="U61" s="16"/>
      <c r="V61" s="16"/>
      <c r="W61" s="16"/>
      <c r="X61" s="16"/>
      <c r="Y61" s="16"/>
      <c r="Z61" s="16"/>
    </row>
    <row r="62" spans="1:26" ht="12.75" customHeight="1" x14ac:dyDescent="0.2">
      <c r="A62" s="24" t="s">
        <v>20</v>
      </c>
      <c r="B62" s="302" t="s">
        <v>79</v>
      </c>
      <c r="C62" s="269"/>
      <c r="D62" s="269"/>
      <c r="E62" s="269"/>
      <c r="F62" s="269"/>
      <c r="G62" s="270"/>
      <c r="H62" s="36">
        <v>40.5</v>
      </c>
      <c r="I62" s="26"/>
      <c r="J62" s="16"/>
      <c r="K62" s="15"/>
      <c r="L62" s="15"/>
      <c r="M62" s="15"/>
      <c r="N62" s="16"/>
      <c r="O62" s="15"/>
      <c r="P62" s="16"/>
      <c r="Q62" s="16"/>
      <c r="R62" s="16"/>
      <c r="S62" s="16"/>
      <c r="T62" s="16"/>
      <c r="U62" s="16"/>
      <c r="V62" s="16"/>
      <c r="W62" s="16"/>
      <c r="X62" s="16"/>
      <c r="Y62" s="16"/>
      <c r="Z62" s="16"/>
    </row>
    <row r="63" spans="1:26" ht="12.75" customHeight="1" x14ac:dyDescent="0.2">
      <c r="A63" s="24" t="s">
        <v>23</v>
      </c>
      <c r="B63" s="273" t="s">
        <v>80</v>
      </c>
      <c r="C63" s="269"/>
      <c r="D63" s="269"/>
      <c r="E63" s="269"/>
      <c r="F63" s="269"/>
      <c r="G63" s="270"/>
      <c r="H63" s="35">
        <v>0</v>
      </c>
      <c r="I63" s="26"/>
      <c r="J63" s="16"/>
      <c r="K63" s="15"/>
      <c r="L63" s="15"/>
      <c r="M63" s="15"/>
      <c r="N63" s="16"/>
      <c r="O63" s="15"/>
      <c r="P63" s="16"/>
      <c r="Q63" s="16"/>
      <c r="R63" s="16"/>
      <c r="S63" s="16"/>
      <c r="T63" s="16"/>
      <c r="U63" s="16"/>
      <c r="V63" s="16"/>
      <c r="W63" s="16"/>
      <c r="X63" s="16"/>
      <c r="Y63" s="16"/>
      <c r="Z63" s="16"/>
    </row>
    <row r="64" spans="1:26" ht="12.75" customHeight="1" x14ac:dyDescent="0.2">
      <c r="A64" s="24" t="s">
        <v>26</v>
      </c>
      <c r="B64" s="302" t="s">
        <v>81</v>
      </c>
      <c r="C64" s="269"/>
      <c r="D64" s="269"/>
      <c r="E64" s="269"/>
      <c r="F64" s="269"/>
      <c r="G64" s="270"/>
      <c r="H64" s="35">
        <v>0</v>
      </c>
      <c r="I64" s="26"/>
      <c r="J64" s="16"/>
      <c r="K64" s="15"/>
      <c r="L64" s="15"/>
      <c r="M64" s="15"/>
      <c r="N64" s="16"/>
      <c r="O64" s="15"/>
      <c r="P64" s="16"/>
      <c r="Q64" s="16"/>
      <c r="R64" s="16"/>
      <c r="S64" s="16"/>
      <c r="T64" s="16"/>
      <c r="U64" s="16"/>
      <c r="V64" s="16"/>
      <c r="W64" s="16"/>
      <c r="X64" s="16"/>
      <c r="Y64" s="16"/>
      <c r="Z64" s="16"/>
    </row>
    <row r="65" spans="1:26" ht="12.75" customHeight="1" x14ac:dyDescent="0.2">
      <c r="A65" s="24" t="s">
        <v>28</v>
      </c>
      <c r="B65" s="273" t="s">
        <v>82</v>
      </c>
      <c r="C65" s="269"/>
      <c r="D65" s="269"/>
      <c r="E65" s="269"/>
      <c r="F65" s="269"/>
      <c r="G65" s="270"/>
      <c r="H65" s="36">
        <v>2.75</v>
      </c>
      <c r="I65" s="26"/>
      <c r="J65" s="16"/>
      <c r="K65" s="15"/>
      <c r="L65" s="15"/>
      <c r="M65" s="15"/>
      <c r="N65" s="16"/>
      <c r="O65" s="15"/>
      <c r="P65" s="16"/>
      <c r="Q65" s="16"/>
      <c r="R65" s="16"/>
      <c r="S65" s="16"/>
      <c r="T65" s="16"/>
      <c r="U65" s="16"/>
      <c r="V65" s="16"/>
      <c r="W65" s="16"/>
      <c r="X65" s="16"/>
      <c r="Y65" s="16"/>
      <c r="Z65" s="16"/>
    </row>
    <row r="66" spans="1:26" ht="12.75" customHeight="1" x14ac:dyDescent="0.2">
      <c r="A66" s="24" t="s">
        <v>52</v>
      </c>
      <c r="B66" s="302" t="s">
        <v>53</v>
      </c>
      <c r="C66" s="269"/>
      <c r="D66" s="269"/>
      <c r="E66" s="269"/>
      <c r="F66" s="269"/>
      <c r="G66" s="270"/>
      <c r="H66" s="35"/>
      <c r="I66" s="26"/>
      <c r="J66" s="16"/>
      <c r="K66" s="15"/>
      <c r="L66" s="15"/>
      <c r="M66" s="15"/>
      <c r="N66" s="16"/>
      <c r="O66" s="15"/>
      <c r="P66" s="16"/>
      <c r="Q66" s="16"/>
      <c r="R66" s="16"/>
      <c r="S66" s="16"/>
      <c r="T66" s="16"/>
      <c r="U66" s="16"/>
      <c r="V66" s="16"/>
      <c r="W66" s="16"/>
      <c r="X66" s="16"/>
      <c r="Y66" s="16"/>
      <c r="Z66" s="16"/>
    </row>
    <row r="67" spans="1:26" ht="12.75" customHeight="1" x14ac:dyDescent="0.2">
      <c r="A67" s="275" t="s">
        <v>83</v>
      </c>
      <c r="B67" s="269"/>
      <c r="C67" s="269"/>
      <c r="D67" s="269"/>
      <c r="E67" s="269"/>
      <c r="F67" s="269"/>
      <c r="G67" s="269"/>
      <c r="H67" s="270"/>
      <c r="I67" s="28">
        <f>SUM(I61:I66)</f>
        <v>0</v>
      </c>
      <c r="J67" s="16"/>
      <c r="K67" s="15"/>
      <c r="L67" s="15"/>
      <c r="M67" s="15"/>
      <c r="N67" s="16"/>
      <c r="O67" s="15"/>
      <c r="P67" s="16"/>
      <c r="Q67" s="16"/>
      <c r="R67" s="16"/>
      <c r="S67" s="16"/>
      <c r="T67" s="16"/>
      <c r="U67" s="16"/>
      <c r="V67" s="16"/>
      <c r="W67" s="16"/>
      <c r="X67" s="16"/>
      <c r="Y67" s="16"/>
      <c r="Z67" s="16"/>
    </row>
    <row r="68" spans="1:26" ht="30" hidden="1" customHeight="1" x14ac:dyDescent="0.2">
      <c r="A68" s="307" t="s">
        <v>84</v>
      </c>
      <c r="B68" s="295"/>
      <c r="C68" s="295"/>
      <c r="D68" s="295"/>
      <c r="E68" s="295"/>
      <c r="F68" s="295"/>
      <c r="G68" s="295"/>
      <c r="H68" s="295"/>
      <c r="I68" s="295"/>
      <c r="J68" s="16"/>
      <c r="K68" s="15"/>
      <c r="L68" s="15"/>
      <c r="M68" s="15"/>
      <c r="N68" s="16"/>
      <c r="O68" s="15"/>
      <c r="P68" s="16"/>
      <c r="Q68" s="16"/>
      <c r="R68" s="16"/>
      <c r="S68" s="16"/>
      <c r="T68" s="16"/>
      <c r="U68" s="16"/>
      <c r="V68" s="16"/>
      <c r="W68" s="16"/>
      <c r="X68" s="16"/>
      <c r="Y68" s="16"/>
      <c r="Z68" s="16"/>
    </row>
    <row r="69" spans="1:26" ht="30" hidden="1" customHeight="1" x14ac:dyDescent="0.2">
      <c r="A69" s="308" t="s">
        <v>85</v>
      </c>
      <c r="B69" s="265"/>
      <c r="C69" s="265"/>
      <c r="D69" s="265"/>
      <c r="E69" s="265"/>
      <c r="F69" s="265"/>
      <c r="G69" s="265"/>
      <c r="H69" s="265"/>
      <c r="I69" s="265"/>
      <c r="J69" s="306" t="s">
        <v>86</v>
      </c>
      <c r="K69" s="265"/>
      <c r="L69" s="265"/>
      <c r="M69" s="265"/>
      <c r="N69" s="265"/>
      <c r="O69" s="265"/>
      <c r="P69" s="265"/>
      <c r="Q69" s="265"/>
      <c r="R69" s="265"/>
      <c r="S69" s="16"/>
      <c r="T69" s="16"/>
      <c r="U69" s="16"/>
      <c r="V69" s="16"/>
      <c r="W69" s="16"/>
      <c r="X69" s="16"/>
      <c r="Y69" s="16"/>
      <c r="Z69" s="16"/>
    </row>
    <row r="70" spans="1:26" ht="30" hidden="1" customHeight="1" x14ac:dyDescent="0.2">
      <c r="A70" s="276" t="s">
        <v>87</v>
      </c>
      <c r="B70" s="265"/>
      <c r="C70" s="265"/>
      <c r="D70" s="265"/>
      <c r="E70" s="265"/>
      <c r="F70" s="265"/>
      <c r="G70" s="265"/>
      <c r="H70" s="265"/>
      <c r="I70" s="265"/>
      <c r="J70" s="16"/>
      <c r="K70" s="15"/>
      <c r="L70" s="15"/>
      <c r="M70" s="15"/>
      <c r="N70" s="16"/>
      <c r="O70" s="15"/>
      <c r="P70" s="16"/>
      <c r="Q70" s="16"/>
      <c r="R70" s="16"/>
      <c r="S70" s="16"/>
      <c r="T70" s="16"/>
      <c r="U70" s="16"/>
      <c r="V70" s="16"/>
      <c r="W70" s="16"/>
      <c r="X70" s="16"/>
      <c r="Y70" s="16"/>
      <c r="Z70" s="16"/>
    </row>
    <row r="71" spans="1:26" ht="18.75" hidden="1" customHeight="1" x14ac:dyDescent="0.2">
      <c r="A71" s="277" t="s">
        <v>88</v>
      </c>
      <c r="B71" s="265"/>
      <c r="C71" s="265"/>
      <c r="D71" s="265"/>
      <c r="E71" s="265"/>
      <c r="F71" s="265"/>
      <c r="G71" s="265"/>
      <c r="H71" s="265"/>
      <c r="I71" s="265"/>
      <c r="J71" s="16"/>
      <c r="K71" s="15"/>
      <c r="L71" s="15"/>
      <c r="M71" s="15"/>
      <c r="N71" s="16"/>
      <c r="O71" s="15"/>
      <c r="P71" s="16"/>
      <c r="Q71" s="16"/>
      <c r="R71" s="16"/>
      <c r="S71" s="16"/>
      <c r="T71" s="16"/>
      <c r="U71" s="16"/>
      <c r="V71" s="16"/>
      <c r="W71" s="16"/>
      <c r="X71" s="16"/>
      <c r="Y71" s="16"/>
      <c r="Z71" s="16"/>
    </row>
    <row r="72" spans="1:26" ht="12.75" customHeight="1" x14ac:dyDescent="0.2">
      <c r="A72" s="278"/>
      <c r="B72" s="279"/>
      <c r="C72" s="279"/>
      <c r="D72" s="279"/>
      <c r="E72" s="279"/>
      <c r="F72" s="279"/>
      <c r="G72" s="279"/>
      <c r="H72" s="279"/>
      <c r="I72" s="280"/>
      <c r="J72" s="16"/>
      <c r="K72" s="15"/>
      <c r="L72" s="15"/>
      <c r="M72" s="15"/>
      <c r="N72" s="16"/>
      <c r="O72" s="15"/>
      <c r="P72" s="16"/>
      <c r="Q72" s="16"/>
      <c r="R72" s="16"/>
      <c r="S72" s="16"/>
      <c r="T72" s="16"/>
      <c r="U72" s="16"/>
      <c r="V72" s="16"/>
      <c r="W72" s="16"/>
      <c r="X72" s="16"/>
      <c r="Y72" s="16"/>
      <c r="Z72" s="16"/>
    </row>
    <row r="73" spans="1:26" ht="12.75" customHeight="1" x14ac:dyDescent="0.2">
      <c r="A73" s="271" t="s">
        <v>89</v>
      </c>
      <c r="B73" s="269"/>
      <c r="C73" s="269"/>
      <c r="D73" s="269"/>
      <c r="E73" s="269"/>
      <c r="F73" s="269"/>
      <c r="G73" s="269"/>
      <c r="H73" s="269"/>
      <c r="I73" s="270"/>
      <c r="J73" s="16"/>
      <c r="K73" s="15"/>
      <c r="L73" s="15"/>
      <c r="M73" s="15"/>
      <c r="N73" s="16"/>
      <c r="O73" s="15"/>
      <c r="P73" s="16"/>
      <c r="Q73" s="16"/>
      <c r="R73" s="16"/>
      <c r="S73" s="16"/>
      <c r="T73" s="16"/>
      <c r="U73" s="16"/>
      <c r="V73" s="16"/>
      <c r="W73" s="16"/>
      <c r="X73" s="16"/>
      <c r="Y73" s="16"/>
      <c r="Z73" s="16"/>
    </row>
    <row r="74" spans="1:26" ht="12.75" customHeight="1" x14ac:dyDescent="0.2">
      <c r="A74" s="275" t="s">
        <v>90</v>
      </c>
      <c r="B74" s="269"/>
      <c r="C74" s="269"/>
      <c r="D74" s="269"/>
      <c r="E74" s="269"/>
      <c r="F74" s="269"/>
      <c r="G74" s="269"/>
      <c r="H74" s="270"/>
      <c r="I74" s="24" t="s">
        <v>46</v>
      </c>
      <c r="J74" s="16"/>
      <c r="K74" s="15"/>
      <c r="L74" s="38"/>
      <c r="M74" s="15"/>
      <c r="N74" s="16"/>
      <c r="O74" s="15"/>
      <c r="P74" s="16"/>
      <c r="Q74" s="16"/>
      <c r="R74" s="16"/>
      <c r="S74" s="16"/>
      <c r="T74" s="16"/>
      <c r="U74" s="16"/>
      <c r="V74" s="16"/>
      <c r="W74" s="16"/>
      <c r="X74" s="16"/>
      <c r="Y74" s="16"/>
      <c r="Z74" s="16"/>
    </row>
    <row r="75" spans="1:26" ht="12.75" customHeight="1" x14ac:dyDescent="0.2">
      <c r="A75" s="24" t="s">
        <v>91</v>
      </c>
      <c r="B75" s="273" t="s">
        <v>92</v>
      </c>
      <c r="C75" s="269"/>
      <c r="D75" s="269"/>
      <c r="E75" s="269"/>
      <c r="F75" s="269"/>
      <c r="G75" s="269"/>
      <c r="H75" s="270"/>
      <c r="I75" s="26">
        <f>I43</f>
        <v>0</v>
      </c>
      <c r="J75" s="16"/>
      <c r="K75" s="15"/>
      <c r="L75" s="15"/>
      <c r="M75" s="15"/>
      <c r="N75" s="16"/>
      <c r="O75" s="15"/>
      <c r="P75" s="16"/>
      <c r="Q75" s="16"/>
      <c r="R75" s="16"/>
      <c r="S75" s="16"/>
      <c r="T75" s="16"/>
      <c r="U75" s="16"/>
      <c r="V75" s="16"/>
      <c r="W75" s="16"/>
      <c r="X75" s="16"/>
      <c r="Y75" s="16"/>
      <c r="Z75" s="16"/>
    </row>
    <row r="76" spans="1:26" ht="12.75" customHeight="1" x14ac:dyDescent="0.2">
      <c r="A76" s="24" t="s">
        <v>93</v>
      </c>
      <c r="B76" s="273" t="s">
        <v>94</v>
      </c>
      <c r="C76" s="269"/>
      <c r="D76" s="269"/>
      <c r="E76" s="269"/>
      <c r="F76" s="269"/>
      <c r="G76" s="269"/>
      <c r="H76" s="270"/>
      <c r="I76" s="26">
        <f>I58</f>
        <v>0</v>
      </c>
      <c r="J76" s="16"/>
      <c r="K76" s="15"/>
      <c r="L76" s="15"/>
      <c r="M76" s="15"/>
      <c r="N76" s="16"/>
      <c r="O76" s="15"/>
      <c r="P76" s="16"/>
      <c r="Q76" s="16"/>
      <c r="R76" s="16"/>
      <c r="S76" s="16"/>
      <c r="T76" s="16"/>
      <c r="U76" s="16"/>
      <c r="V76" s="16"/>
      <c r="W76" s="16"/>
      <c r="X76" s="16"/>
      <c r="Y76" s="16"/>
      <c r="Z76" s="16"/>
    </row>
    <row r="77" spans="1:26" ht="12.75" customHeight="1" x14ac:dyDescent="0.2">
      <c r="A77" s="24" t="s">
        <v>95</v>
      </c>
      <c r="B77" s="273" t="s">
        <v>96</v>
      </c>
      <c r="C77" s="269"/>
      <c r="D77" s="269"/>
      <c r="E77" s="269"/>
      <c r="F77" s="269"/>
      <c r="G77" s="269"/>
      <c r="H77" s="270"/>
      <c r="I77" s="26">
        <f>I67</f>
        <v>0</v>
      </c>
      <c r="J77" s="16"/>
      <c r="K77" s="15"/>
      <c r="L77" s="15"/>
      <c r="M77" s="15"/>
      <c r="N77" s="16"/>
      <c r="O77" s="15"/>
      <c r="P77" s="16"/>
      <c r="Q77" s="16"/>
      <c r="R77" s="16"/>
      <c r="S77" s="16"/>
      <c r="T77" s="16"/>
      <c r="U77" s="16"/>
      <c r="V77" s="16"/>
      <c r="W77" s="16"/>
      <c r="X77" s="16"/>
      <c r="Y77" s="16"/>
      <c r="Z77" s="16"/>
    </row>
    <row r="78" spans="1:26" ht="12.75" customHeight="1" x14ac:dyDescent="0.2">
      <c r="A78" s="275" t="s">
        <v>97</v>
      </c>
      <c r="B78" s="269"/>
      <c r="C78" s="269"/>
      <c r="D78" s="269"/>
      <c r="E78" s="269"/>
      <c r="F78" s="269"/>
      <c r="G78" s="269"/>
      <c r="H78" s="270"/>
      <c r="I78" s="28">
        <f>TRUNC(SUM(I75:I77),2)</f>
        <v>0</v>
      </c>
      <c r="J78" s="16"/>
      <c r="K78" s="15"/>
      <c r="L78" s="15"/>
      <c r="M78" s="15"/>
      <c r="N78" s="16"/>
      <c r="O78" s="15"/>
      <c r="P78" s="16"/>
      <c r="Q78" s="16"/>
      <c r="R78" s="16"/>
      <c r="S78" s="16"/>
      <c r="T78" s="16"/>
      <c r="U78" s="16"/>
      <c r="V78" s="16"/>
      <c r="W78" s="16"/>
      <c r="X78" s="16"/>
      <c r="Y78" s="16"/>
      <c r="Z78" s="16"/>
    </row>
    <row r="79" spans="1:26" ht="12.75" customHeight="1" x14ac:dyDescent="0.2">
      <c r="A79" s="39"/>
      <c r="B79" s="39"/>
      <c r="C79" s="39"/>
      <c r="D79" s="39"/>
      <c r="E79" s="39"/>
      <c r="F79" s="39"/>
      <c r="G79" s="39"/>
      <c r="H79" s="39"/>
      <c r="I79" s="40"/>
      <c r="J79" s="16"/>
      <c r="K79" s="15"/>
      <c r="L79" s="15"/>
      <c r="M79" s="15"/>
      <c r="N79" s="16"/>
      <c r="O79" s="15"/>
      <c r="P79" s="16"/>
      <c r="Q79" s="16"/>
      <c r="R79" s="16"/>
      <c r="S79" s="16"/>
      <c r="T79" s="16"/>
      <c r="U79" s="16"/>
      <c r="V79" s="16"/>
      <c r="W79" s="16"/>
      <c r="X79" s="16"/>
      <c r="Y79" s="16"/>
      <c r="Z79" s="16"/>
    </row>
    <row r="80" spans="1:26" ht="12.75" customHeight="1" x14ac:dyDescent="0.2">
      <c r="A80" s="271" t="s">
        <v>98</v>
      </c>
      <c r="B80" s="269"/>
      <c r="C80" s="269"/>
      <c r="D80" s="269"/>
      <c r="E80" s="269"/>
      <c r="F80" s="269"/>
      <c r="G80" s="269"/>
      <c r="H80" s="269"/>
      <c r="I80" s="270"/>
      <c r="J80" s="16"/>
      <c r="K80" s="15"/>
      <c r="L80" s="15"/>
      <c r="M80" s="15"/>
      <c r="N80" s="16"/>
      <c r="O80" s="15"/>
      <c r="P80" s="16"/>
      <c r="Q80" s="16"/>
      <c r="R80" s="16"/>
      <c r="S80" s="16"/>
      <c r="T80" s="16"/>
      <c r="U80" s="16"/>
      <c r="V80" s="16"/>
      <c r="W80" s="16"/>
      <c r="X80" s="16"/>
      <c r="Y80" s="16"/>
      <c r="Z80" s="16"/>
    </row>
    <row r="81" spans="1:26" ht="12.75" customHeight="1" x14ac:dyDescent="0.2">
      <c r="A81" s="24">
        <v>3</v>
      </c>
      <c r="B81" s="275" t="s">
        <v>99</v>
      </c>
      <c r="C81" s="269"/>
      <c r="D81" s="269"/>
      <c r="E81" s="269"/>
      <c r="F81" s="269"/>
      <c r="G81" s="270"/>
      <c r="H81" s="24" t="s">
        <v>45</v>
      </c>
      <c r="I81" s="24" t="s">
        <v>46</v>
      </c>
      <c r="J81" s="16"/>
      <c r="K81" s="15"/>
      <c r="L81" s="15"/>
      <c r="M81" s="15"/>
      <c r="N81" s="16"/>
      <c r="O81" s="15"/>
      <c r="P81" s="16"/>
      <c r="Q81" s="16"/>
      <c r="R81" s="16"/>
      <c r="S81" s="16"/>
      <c r="T81" s="16"/>
      <c r="U81" s="16"/>
      <c r="V81" s="16"/>
      <c r="W81" s="16"/>
      <c r="X81" s="16"/>
      <c r="Y81" s="16"/>
      <c r="Z81" s="16"/>
    </row>
    <row r="82" spans="1:26" ht="12.75" customHeight="1" x14ac:dyDescent="0.2">
      <c r="A82" s="24" t="s">
        <v>18</v>
      </c>
      <c r="B82" s="273" t="s">
        <v>100</v>
      </c>
      <c r="C82" s="269"/>
      <c r="D82" s="269"/>
      <c r="E82" s="269"/>
      <c r="F82" s="269"/>
      <c r="G82" s="270"/>
      <c r="H82" s="27">
        <v>4.5999999999999999E-3</v>
      </c>
      <c r="I82" s="26"/>
      <c r="J82" s="16"/>
      <c r="K82" s="15"/>
      <c r="L82" s="15"/>
      <c r="M82" s="15"/>
      <c r="N82" s="16"/>
      <c r="O82" s="15"/>
      <c r="P82" s="16"/>
      <c r="Q82" s="16"/>
      <c r="R82" s="16"/>
      <c r="S82" s="16"/>
      <c r="T82" s="16"/>
      <c r="U82" s="16"/>
      <c r="V82" s="16"/>
      <c r="W82" s="16"/>
      <c r="X82" s="16"/>
      <c r="Y82" s="16"/>
      <c r="Z82" s="16"/>
    </row>
    <row r="83" spans="1:26" ht="12.75" customHeight="1" x14ac:dyDescent="0.2">
      <c r="A83" s="24" t="s">
        <v>20</v>
      </c>
      <c r="B83" s="273" t="s">
        <v>101</v>
      </c>
      <c r="C83" s="269"/>
      <c r="D83" s="269"/>
      <c r="E83" s="269"/>
      <c r="F83" s="269"/>
      <c r="G83" s="270"/>
      <c r="H83" s="27">
        <f>H82*0.08</f>
        <v>3.68E-4</v>
      </c>
      <c r="I83" s="26"/>
      <c r="J83" s="16"/>
      <c r="K83" s="15"/>
      <c r="L83" s="15"/>
      <c r="M83" s="15"/>
      <c r="N83" s="16"/>
      <c r="O83" s="15"/>
      <c r="P83" s="16"/>
      <c r="Q83" s="16"/>
      <c r="R83" s="16"/>
      <c r="S83" s="16"/>
      <c r="T83" s="16"/>
      <c r="U83" s="16"/>
      <c r="V83" s="16"/>
      <c r="W83" s="16"/>
      <c r="X83" s="16"/>
      <c r="Y83" s="16"/>
      <c r="Z83" s="16"/>
    </row>
    <row r="84" spans="1:26" ht="12.75" customHeight="1" x14ac:dyDescent="0.2">
      <c r="A84" s="24" t="s">
        <v>23</v>
      </c>
      <c r="B84" s="273" t="s">
        <v>102</v>
      </c>
      <c r="C84" s="269"/>
      <c r="D84" s="269"/>
      <c r="E84" s="269"/>
      <c r="F84" s="269"/>
      <c r="G84" s="270"/>
      <c r="H84" s="27">
        <v>0.02</v>
      </c>
      <c r="I84" s="26"/>
      <c r="J84" s="16"/>
      <c r="K84" s="15"/>
      <c r="L84" s="15"/>
      <c r="M84" s="15"/>
      <c r="N84" s="16"/>
      <c r="O84" s="15"/>
      <c r="P84" s="16"/>
      <c r="Q84" s="16"/>
      <c r="R84" s="16"/>
      <c r="S84" s="16"/>
      <c r="T84" s="16"/>
      <c r="U84" s="16"/>
      <c r="V84" s="16"/>
      <c r="W84" s="16"/>
      <c r="X84" s="16"/>
      <c r="Y84" s="16"/>
      <c r="Z84" s="16"/>
    </row>
    <row r="85" spans="1:26" ht="12.75" customHeight="1" x14ac:dyDescent="0.2">
      <c r="A85" s="24" t="s">
        <v>26</v>
      </c>
      <c r="B85" s="273" t="s">
        <v>103</v>
      </c>
      <c r="C85" s="269"/>
      <c r="D85" s="269"/>
      <c r="E85" s="269"/>
      <c r="F85" s="269"/>
      <c r="G85" s="270"/>
      <c r="H85" s="27">
        <v>1.9400000000000001E-2</v>
      </c>
      <c r="I85" s="26"/>
      <c r="J85" s="16"/>
      <c r="K85" s="16"/>
      <c r="L85" s="38"/>
      <c r="M85" s="16"/>
      <c r="N85" s="16"/>
      <c r="O85" s="16"/>
      <c r="P85" s="16"/>
      <c r="Q85" s="16"/>
      <c r="R85" s="16"/>
      <c r="S85" s="16"/>
      <c r="T85" s="16"/>
      <c r="U85" s="16"/>
      <c r="V85" s="16"/>
      <c r="W85" s="16"/>
      <c r="X85" s="16"/>
      <c r="Y85" s="16"/>
      <c r="Z85" s="16"/>
    </row>
    <row r="86" spans="1:26" ht="12.75" customHeight="1" x14ac:dyDescent="0.2">
      <c r="A86" s="24" t="s">
        <v>28</v>
      </c>
      <c r="B86" s="273" t="s">
        <v>104</v>
      </c>
      <c r="C86" s="269"/>
      <c r="D86" s="269"/>
      <c r="E86" s="269"/>
      <c r="F86" s="269"/>
      <c r="G86" s="270"/>
      <c r="H86" s="41">
        <f>H85*H58</f>
        <v>7.1392000000000001E-3</v>
      </c>
      <c r="I86" s="26"/>
      <c r="J86" s="16"/>
      <c r="K86" s="42"/>
      <c r="L86" s="16"/>
      <c r="M86" s="16"/>
      <c r="N86" s="16"/>
      <c r="O86" s="16"/>
      <c r="P86" s="16"/>
      <c r="Q86" s="16"/>
      <c r="R86" s="16"/>
      <c r="S86" s="16"/>
      <c r="T86" s="16"/>
      <c r="U86" s="16"/>
      <c r="V86" s="16"/>
      <c r="W86" s="16"/>
      <c r="X86" s="16"/>
      <c r="Y86" s="16"/>
      <c r="Z86" s="16"/>
    </row>
    <row r="87" spans="1:26" ht="12.75" customHeight="1" x14ac:dyDescent="0.2">
      <c r="A87" s="24" t="s">
        <v>52</v>
      </c>
      <c r="B87" s="273" t="s">
        <v>105</v>
      </c>
      <c r="C87" s="269"/>
      <c r="D87" s="269"/>
      <c r="E87" s="269"/>
      <c r="F87" s="269"/>
      <c r="G87" s="270"/>
      <c r="H87" s="27">
        <v>0.02</v>
      </c>
      <c r="I87" s="26"/>
      <c r="J87" s="16"/>
      <c r="K87" s="15"/>
      <c r="L87" s="16"/>
      <c r="M87" s="16"/>
      <c r="N87" s="16"/>
      <c r="O87" s="16"/>
      <c r="P87" s="16"/>
      <c r="Q87" s="16"/>
      <c r="R87" s="16"/>
      <c r="S87" s="16"/>
      <c r="T87" s="16"/>
      <c r="U87" s="16"/>
      <c r="V87" s="16"/>
      <c r="W87" s="16"/>
      <c r="X87" s="16"/>
      <c r="Y87" s="16"/>
      <c r="Z87" s="16"/>
    </row>
    <row r="88" spans="1:26" ht="12.75" customHeight="1" x14ac:dyDescent="0.2">
      <c r="A88" s="275" t="s">
        <v>106</v>
      </c>
      <c r="B88" s="269"/>
      <c r="C88" s="269"/>
      <c r="D88" s="269"/>
      <c r="E88" s="269"/>
      <c r="F88" s="269"/>
      <c r="G88" s="270"/>
      <c r="H88" s="29">
        <f>TRUNC(SUM(H82:H87),4)</f>
        <v>7.1499999999999994E-2</v>
      </c>
      <c r="I88" s="28">
        <f>TRUNC(SUM(I82:I87),2)</f>
        <v>0</v>
      </c>
      <c r="J88" s="16"/>
      <c r="K88" s="15"/>
      <c r="L88" s="16"/>
      <c r="M88" s="16"/>
      <c r="N88" s="16"/>
      <c r="O88" s="16"/>
      <c r="P88" s="16"/>
      <c r="Q88" s="16"/>
      <c r="R88" s="16"/>
      <c r="S88" s="16"/>
      <c r="T88" s="16"/>
      <c r="U88" s="16"/>
      <c r="V88" s="16"/>
      <c r="W88" s="16"/>
      <c r="X88" s="16"/>
      <c r="Y88" s="16"/>
      <c r="Z88" s="16"/>
    </row>
    <row r="89" spans="1:26" ht="12.75" customHeight="1" x14ac:dyDescent="0.2">
      <c r="A89" s="275"/>
      <c r="B89" s="269"/>
      <c r="C89" s="269"/>
      <c r="D89" s="269"/>
      <c r="E89" s="269"/>
      <c r="F89" s="269"/>
      <c r="G89" s="269"/>
      <c r="H89" s="269"/>
      <c r="I89" s="269"/>
      <c r="J89" s="16"/>
      <c r="K89" s="15"/>
      <c r="L89" s="16"/>
      <c r="M89" s="16"/>
      <c r="N89" s="16"/>
      <c r="O89" s="16"/>
      <c r="P89" s="16"/>
      <c r="Q89" s="16"/>
      <c r="R89" s="16"/>
      <c r="S89" s="16"/>
      <c r="T89" s="16"/>
      <c r="U89" s="16"/>
      <c r="V89" s="16"/>
      <c r="W89" s="16"/>
      <c r="X89" s="16"/>
      <c r="Y89" s="16"/>
      <c r="Z89" s="16"/>
    </row>
    <row r="90" spans="1:26" ht="12.75" customHeight="1" x14ac:dyDescent="0.2">
      <c r="A90" s="271" t="s">
        <v>107</v>
      </c>
      <c r="B90" s="269"/>
      <c r="C90" s="269"/>
      <c r="D90" s="269"/>
      <c r="E90" s="269"/>
      <c r="F90" s="269"/>
      <c r="G90" s="269"/>
      <c r="H90" s="269"/>
      <c r="I90" s="270"/>
      <c r="J90" s="16"/>
      <c r="K90" s="15"/>
      <c r="L90" s="16"/>
      <c r="M90" s="16"/>
      <c r="N90" s="16"/>
      <c r="O90" s="16"/>
      <c r="P90" s="16"/>
      <c r="Q90" s="16"/>
      <c r="R90" s="16"/>
      <c r="S90" s="16"/>
      <c r="T90" s="16"/>
      <c r="U90" s="16"/>
      <c r="V90" s="16"/>
      <c r="W90" s="16"/>
      <c r="X90" s="16"/>
      <c r="Y90" s="16"/>
      <c r="Z90" s="16"/>
    </row>
    <row r="91" spans="1:26" ht="12.75" customHeight="1" x14ac:dyDescent="0.2">
      <c r="A91" s="274" t="s">
        <v>108</v>
      </c>
      <c r="B91" s="269"/>
      <c r="C91" s="269"/>
      <c r="D91" s="269"/>
      <c r="E91" s="269"/>
      <c r="F91" s="269"/>
      <c r="G91" s="270"/>
      <c r="H91" s="43" t="s">
        <v>45</v>
      </c>
      <c r="I91" s="43" t="s">
        <v>46</v>
      </c>
      <c r="J91" s="16"/>
      <c r="K91" s="15"/>
      <c r="L91" s="16"/>
      <c r="M91" s="16"/>
      <c r="N91" s="16"/>
      <c r="O91" s="16"/>
      <c r="P91" s="16"/>
      <c r="Q91" s="16"/>
      <c r="R91" s="16"/>
      <c r="S91" s="16"/>
      <c r="T91" s="16"/>
      <c r="U91" s="16"/>
      <c r="V91" s="16"/>
      <c r="W91" s="16"/>
      <c r="X91" s="16"/>
      <c r="Y91" s="16"/>
      <c r="Z91" s="16"/>
    </row>
    <row r="92" spans="1:26" ht="12.75" customHeight="1" x14ac:dyDescent="0.2">
      <c r="A92" s="24" t="s">
        <v>18</v>
      </c>
      <c r="B92" s="273" t="s">
        <v>109</v>
      </c>
      <c r="C92" s="269"/>
      <c r="D92" s="269"/>
      <c r="E92" s="269"/>
      <c r="F92" s="269"/>
      <c r="G92" s="270"/>
      <c r="H92" s="27">
        <v>0</v>
      </c>
      <c r="I92" s="26"/>
      <c r="J92" s="16"/>
      <c r="K92" s="15"/>
      <c r="L92" s="16"/>
      <c r="M92" s="16"/>
      <c r="N92" s="16"/>
      <c r="O92" s="16"/>
      <c r="P92" s="16"/>
      <c r="Q92" s="16"/>
      <c r="R92" s="16"/>
      <c r="S92" s="16"/>
      <c r="T92" s="16"/>
      <c r="U92" s="16"/>
      <c r="V92" s="16"/>
      <c r="W92" s="16"/>
      <c r="X92" s="16"/>
      <c r="Y92" s="16"/>
      <c r="Z92" s="16"/>
    </row>
    <row r="93" spans="1:26" ht="12.75" customHeight="1" x14ac:dyDescent="0.2">
      <c r="A93" s="24" t="s">
        <v>20</v>
      </c>
      <c r="B93" s="273" t="s">
        <v>110</v>
      </c>
      <c r="C93" s="269"/>
      <c r="D93" s="269"/>
      <c r="E93" s="269"/>
      <c r="F93" s="269"/>
      <c r="G93" s="270"/>
      <c r="H93" s="27">
        <v>2.8E-3</v>
      </c>
      <c r="I93" s="26"/>
      <c r="J93" s="42"/>
      <c r="K93" s="15"/>
      <c r="L93" s="16"/>
      <c r="M93" s="16"/>
      <c r="N93" s="16"/>
      <c r="O93" s="16"/>
      <c r="P93" s="16"/>
      <c r="Q93" s="16"/>
      <c r="R93" s="16"/>
      <c r="S93" s="16"/>
      <c r="T93" s="16"/>
      <c r="U93" s="16"/>
      <c r="V93" s="16"/>
      <c r="W93" s="16"/>
      <c r="X93" s="16"/>
      <c r="Y93" s="16"/>
      <c r="Z93" s="16"/>
    </row>
    <row r="94" spans="1:26" ht="12.75" customHeight="1" x14ac:dyDescent="0.2">
      <c r="A94" s="24" t="s">
        <v>23</v>
      </c>
      <c r="B94" s="273" t="s">
        <v>111</v>
      </c>
      <c r="C94" s="269"/>
      <c r="D94" s="269"/>
      <c r="E94" s="269"/>
      <c r="F94" s="269"/>
      <c r="G94" s="270"/>
      <c r="H94" s="27">
        <v>2.0000000000000001E-4</v>
      </c>
      <c r="I94" s="26"/>
      <c r="J94" s="42"/>
      <c r="K94" s="44"/>
      <c r="L94" s="16"/>
      <c r="M94" s="16"/>
      <c r="N94" s="16"/>
      <c r="O94" s="16"/>
      <c r="P94" s="16"/>
      <c r="Q94" s="16"/>
      <c r="R94" s="16"/>
      <c r="S94" s="16"/>
      <c r="T94" s="16"/>
      <c r="U94" s="16"/>
      <c r="V94" s="16"/>
      <c r="W94" s="16"/>
      <c r="X94" s="16"/>
      <c r="Y94" s="16"/>
      <c r="Z94" s="16"/>
    </row>
    <row r="95" spans="1:26" ht="12.75" customHeight="1" x14ac:dyDescent="0.2">
      <c r="A95" s="24" t="s">
        <v>26</v>
      </c>
      <c r="B95" s="273" t="s">
        <v>112</v>
      </c>
      <c r="C95" s="269"/>
      <c r="D95" s="269"/>
      <c r="E95" s="269"/>
      <c r="F95" s="269"/>
      <c r="G95" s="270"/>
      <c r="H95" s="27">
        <v>3.3E-3</v>
      </c>
      <c r="I95" s="26"/>
      <c r="J95" s="42"/>
      <c r="K95" s="44"/>
      <c r="L95" s="16"/>
      <c r="M95" s="16"/>
      <c r="N95" s="16"/>
      <c r="O95" s="16"/>
      <c r="P95" s="16"/>
      <c r="Q95" s="16"/>
      <c r="R95" s="16"/>
      <c r="S95" s="16"/>
      <c r="T95" s="16"/>
      <c r="U95" s="16"/>
      <c r="V95" s="16"/>
      <c r="W95" s="16"/>
      <c r="X95" s="16"/>
      <c r="Y95" s="16"/>
      <c r="Z95" s="16"/>
    </row>
    <row r="96" spans="1:26" ht="12.75" customHeight="1" x14ac:dyDescent="0.2">
      <c r="A96" s="24" t="s">
        <v>28</v>
      </c>
      <c r="B96" s="273" t="s">
        <v>113</v>
      </c>
      <c r="C96" s="269"/>
      <c r="D96" s="269"/>
      <c r="E96" s="269"/>
      <c r="F96" s="269"/>
      <c r="G96" s="270"/>
      <c r="H96" s="27">
        <v>6.9999999999999999E-4</v>
      </c>
      <c r="I96" s="26"/>
      <c r="J96" s="15"/>
      <c r="K96" s="44"/>
      <c r="L96" s="16"/>
      <c r="M96" s="16"/>
      <c r="N96" s="16"/>
      <c r="O96" s="16"/>
      <c r="P96" s="16"/>
      <c r="Q96" s="16"/>
      <c r="R96" s="16"/>
      <c r="S96" s="16"/>
      <c r="T96" s="16"/>
      <c r="U96" s="16"/>
      <c r="V96" s="16"/>
      <c r="W96" s="16"/>
      <c r="X96" s="16"/>
      <c r="Y96" s="16"/>
      <c r="Z96" s="16"/>
    </row>
    <row r="97" spans="1:26" ht="12.75" customHeight="1" x14ac:dyDescent="0.2">
      <c r="A97" s="24" t="s">
        <v>52</v>
      </c>
      <c r="B97" s="273" t="s">
        <v>114</v>
      </c>
      <c r="C97" s="269"/>
      <c r="D97" s="269"/>
      <c r="E97" s="269"/>
      <c r="F97" s="269"/>
      <c r="G97" s="270"/>
      <c r="H97" s="27">
        <v>0</v>
      </c>
      <c r="I97" s="26"/>
      <c r="J97" s="45"/>
      <c r="K97" s="15"/>
      <c r="L97" s="16"/>
      <c r="M97" s="16"/>
      <c r="N97" s="16"/>
      <c r="O97" s="16"/>
      <c r="P97" s="16"/>
      <c r="Q97" s="16"/>
      <c r="R97" s="16"/>
      <c r="S97" s="16"/>
      <c r="T97" s="16"/>
      <c r="U97" s="16"/>
      <c r="V97" s="16"/>
      <c r="W97" s="16"/>
      <c r="X97" s="16"/>
      <c r="Y97" s="16"/>
      <c r="Z97" s="16"/>
    </row>
    <row r="98" spans="1:26" ht="12.75" customHeight="1" x14ac:dyDescent="0.2">
      <c r="A98" s="275" t="s">
        <v>115</v>
      </c>
      <c r="B98" s="269"/>
      <c r="C98" s="269"/>
      <c r="D98" s="269"/>
      <c r="E98" s="269"/>
      <c r="F98" s="269"/>
      <c r="G98" s="270"/>
      <c r="H98" s="29">
        <f>TRUNC(SUM(H92:H97),4)</f>
        <v>7.0000000000000001E-3</v>
      </c>
      <c r="I98" s="28">
        <f>TRUNC(SUM(I92:I97),2)</f>
        <v>0</v>
      </c>
      <c r="J98" s="16"/>
      <c r="K98" s="15"/>
      <c r="L98" s="16"/>
      <c r="M98" s="16"/>
      <c r="N98" s="16"/>
      <c r="O98" s="16"/>
      <c r="P98" s="16"/>
      <c r="Q98" s="16"/>
      <c r="R98" s="16"/>
      <c r="S98" s="16"/>
      <c r="T98" s="16"/>
      <c r="U98" s="16"/>
      <c r="V98" s="16"/>
      <c r="W98" s="16"/>
      <c r="X98" s="16"/>
      <c r="Y98" s="16"/>
      <c r="Z98" s="16"/>
    </row>
    <row r="99" spans="1:26" ht="12.75" customHeight="1" x14ac:dyDescent="0.2">
      <c r="A99" s="303"/>
      <c r="B99" s="269"/>
      <c r="C99" s="269"/>
      <c r="D99" s="269"/>
      <c r="E99" s="269"/>
      <c r="F99" s="269"/>
      <c r="G99" s="269"/>
      <c r="H99" s="269"/>
      <c r="I99" s="304"/>
      <c r="J99" s="16"/>
      <c r="K99" s="15"/>
      <c r="L99" s="16"/>
      <c r="M99" s="16"/>
      <c r="N99" s="16"/>
      <c r="O99" s="16"/>
      <c r="P99" s="16"/>
      <c r="Q99" s="16"/>
      <c r="R99" s="16"/>
      <c r="S99" s="16"/>
      <c r="T99" s="16"/>
      <c r="U99" s="16"/>
      <c r="V99" s="16"/>
      <c r="W99" s="16"/>
      <c r="X99" s="16"/>
      <c r="Y99" s="16"/>
      <c r="Z99" s="16"/>
    </row>
    <row r="100" spans="1:26" ht="12.75" customHeight="1" x14ac:dyDescent="0.2">
      <c r="A100" s="274" t="s">
        <v>116</v>
      </c>
      <c r="B100" s="269"/>
      <c r="C100" s="269"/>
      <c r="D100" s="269"/>
      <c r="E100" s="269"/>
      <c r="F100" s="269"/>
      <c r="G100" s="270"/>
      <c r="H100" s="43" t="s">
        <v>45</v>
      </c>
      <c r="I100" s="43" t="s">
        <v>46</v>
      </c>
      <c r="J100" s="16"/>
      <c r="K100" s="15"/>
      <c r="L100" s="16"/>
      <c r="M100" s="16"/>
      <c r="N100" s="16"/>
      <c r="O100" s="16"/>
      <c r="P100" s="16"/>
      <c r="Q100" s="16"/>
      <c r="R100" s="16"/>
      <c r="S100" s="16"/>
      <c r="T100" s="16"/>
      <c r="U100" s="16"/>
      <c r="V100" s="16"/>
      <c r="W100" s="16"/>
      <c r="X100" s="16"/>
      <c r="Y100" s="16"/>
      <c r="Z100" s="16"/>
    </row>
    <row r="101" spans="1:26" ht="12.75" customHeight="1" x14ac:dyDescent="0.2">
      <c r="A101" s="24" t="s">
        <v>18</v>
      </c>
      <c r="B101" s="273" t="s">
        <v>117</v>
      </c>
      <c r="C101" s="269"/>
      <c r="D101" s="269"/>
      <c r="E101" s="269"/>
      <c r="F101" s="269"/>
      <c r="G101" s="270"/>
      <c r="H101" s="27">
        <v>0</v>
      </c>
      <c r="I101" s="26">
        <f>$I$37*H101</f>
        <v>0</v>
      </c>
      <c r="J101" s="16"/>
      <c r="K101" s="15"/>
      <c r="L101" s="16"/>
      <c r="M101" s="16"/>
      <c r="N101" s="16"/>
      <c r="O101" s="16"/>
      <c r="P101" s="16"/>
      <c r="Q101" s="16"/>
      <c r="R101" s="16"/>
      <c r="S101" s="16"/>
      <c r="T101" s="16"/>
      <c r="U101" s="16"/>
      <c r="V101" s="16"/>
      <c r="W101" s="16"/>
      <c r="X101" s="16"/>
      <c r="Y101" s="16"/>
      <c r="Z101" s="16"/>
    </row>
    <row r="102" spans="1:26" ht="12.75" customHeight="1" x14ac:dyDescent="0.2">
      <c r="A102" s="275" t="s">
        <v>118</v>
      </c>
      <c r="B102" s="269"/>
      <c r="C102" s="269"/>
      <c r="D102" s="269"/>
      <c r="E102" s="269"/>
      <c r="F102" s="269"/>
      <c r="G102" s="270"/>
      <c r="H102" s="29">
        <f>TRUNC(SUM(H101),4)</f>
        <v>0</v>
      </c>
      <c r="I102" s="26">
        <f>TRUNC(SUM(I101),2)</f>
        <v>0</v>
      </c>
      <c r="J102" s="16"/>
      <c r="K102" s="15"/>
      <c r="L102" s="16"/>
      <c r="M102" s="16"/>
      <c r="N102" s="16"/>
      <c r="O102" s="16"/>
      <c r="P102" s="16"/>
      <c r="Q102" s="16"/>
      <c r="R102" s="16"/>
      <c r="S102" s="16"/>
      <c r="T102" s="16"/>
      <c r="U102" s="16"/>
      <c r="V102" s="16"/>
      <c r="W102" s="16"/>
      <c r="X102" s="16"/>
      <c r="Y102" s="16"/>
      <c r="Z102" s="16"/>
    </row>
    <row r="103" spans="1:26" ht="12.75" customHeight="1" x14ac:dyDescent="0.2">
      <c r="A103" s="305"/>
      <c r="B103" s="279"/>
      <c r="C103" s="279"/>
      <c r="D103" s="279"/>
      <c r="E103" s="279"/>
      <c r="F103" s="279"/>
      <c r="G103" s="279"/>
      <c r="H103" s="279"/>
      <c r="I103" s="280"/>
      <c r="J103" s="16"/>
      <c r="K103" s="15"/>
      <c r="L103" s="16"/>
      <c r="M103" s="16"/>
      <c r="N103" s="16"/>
      <c r="O103" s="16"/>
      <c r="P103" s="16"/>
      <c r="Q103" s="16"/>
      <c r="R103" s="16"/>
      <c r="S103" s="16"/>
      <c r="T103" s="16"/>
      <c r="U103" s="16"/>
      <c r="V103" s="16"/>
      <c r="W103" s="16"/>
      <c r="X103" s="16"/>
      <c r="Y103" s="16"/>
      <c r="Z103" s="16"/>
    </row>
    <row r="104" spans="1:26" ht="12.75" customHeight="1" x14ac:dyDescent="0.2">
      <c r="A104" s="271" t="s">
        <v>119</v>
      </c>
      <c r="B104" s="269"/>
      <c r="C104" s="269"/>
      <c r="D104" s="269"/>
      <c r="E104" s="269"/>
      <c r="F104" s="269"/>
      <c r="G104" s="269"/>
      <c r="H104" s="269"/>
      <c r="I104" s="270"/>
      <c r="J104" s="16"/>
      <c r="K104" s="15"/>
      <c r="L104" s="16"/>
      <c r="M104" s="16"/>
      <c r="N104" s="16"/>
      <c r="O104" s="16"/>
      <c r="P104" s="16"/>
      <c r="Q104" s="16"/>
      <c r="R104" s="16"/>
      <c r="S104" s="16"/>
      <c r="T104" s="16"/>
      <c r="U104" s="16"/>
      <c r="V104" s="16"/>
      <c r="W104" s="16"/>
      <c r="X104" s="16"/>
      <c r="Y104" s="16"/>
      <c r="Z104" s="16"/>
    </row>
    <row r="105" spans="1:26" ht="12.75" customHeight="1" x14ac:dyDescent="0.2">
      <c r="A105" s="275" t="s">
        <v>120</v>
      </c>
      <c r="B105" s="269"/>
      <c r="C105" s="269"/>
      <c r="D105" s="269"/>
      <c r="E105" s="269"/>
      <c r="F105" s="269"/>
      <c r="G105" s="269"/>
      <c r="H105" s="270"/>
      <c r="I105" s="24" t="s">
        <v>46</v>
      </c>
      <c r="J105" s="16"/>
      <c r="K105" s="15"/>
      <c r="L105" s="16"/>
      <c r="M105" s="16"/>
      <c r="N105" s="16"/>
      <c r="O105" s="16"/>
      <c r="P105" s="16"/>
      <c r="Q105" s="16"/>
      <c r="R105" s="16"/>
      <c r="S105" s="16"/>
      <c r="T105" s="16"/>
      <c r="U105" s="16"/>
      <c r="V105" s="16"/>
      <c r="W105" s="16"/>
      <c r="X105" s="16"/>
      <c r="Y105" s="16"/>
      <c r="Z105" s="16"/>
    </row>
    <row r="106" spans="1:26" ht="12.75" customHeight="1" x14ac:dyDescent="0.2">
      <c r="A106" s="24" t="s">
        <v>121</v>
      </c>
      <c r="B106" s="273" t="s">
        <v>122</v>
      </c>
      <c r="C106" s="269"/>
      <c r="D106" s="269"/>
      <c r="E106" s="269"/>
      <c r="F106" s="269"/>
      <c r="G106" s="269"/>
      <c r="H106" s="270"/>
      <c r="I106" s="26">
        <f>I98</f>
        <v>0</v>
      </c>
      <c r="J106" s="16"/>
      <c r="K106" s="15"/>
      <c r="L106" s="16"/>
      <c r="M106" s="16"/>
      <c r="N106" s="16"/>
      <c r="O106" s="16"/>
      <c r="P106" s="16"/>
      <c r="Q106" s="16"/>
      <c r="R106" s="16"/>
      <c r="S106" s="16"/>
      <c r="T106" s="16"/>
      <c r="U106" s="16"/>
      <c r="V106" s="16"/>
      <c r="W106" s="16"/>
      <c r="X106" s="16"/>
      <c r="Y106" s="16"/>
      <c r="Z106" s="16"/>
    </row>
    <row r="107" spans="1:26" ht="12.75" customHeight="1" x14ac:dyDescent="0.2">
      <c r="A107" s="24" t="s">
        <v>123</v>
      </c>
      <c r="B107" s="273" t="s">
        <v>124</v>
      </c>
      <c r="C107" s="269"/>
      <c r="D107" s="269"/>
      <c r="E107" s="269"/>
      <c r="F107" s="269"/>
      <c r="G107" s="269"/>
      <c r="H107" s="270"/>
      <c r="I107" s="26">
        <f>I102</f>
        <v>0</v>
      </c>
      <c r="J107" s="16"/>
      <c r="K107" s="15"/>
      <c r="L107" s="16"/>
      <c r="M107" s="22"/>
      <c r="N107" s="46">
        <f>M107/2</f>
        <v>0</v>
      </c>
      <c r="O107" s="16"/>
      <c r="P107" s="16"/>
      <c r="Q107" s="16"/>
      <c r="R107" s="16"/>
      <c r="S107" s="16"/>
      <c r="T107" s="16"/>
      <c r="U107" s="16"/>
      <c r="V107" s="16"/>
      <c r="W107" s="16"/>
      <c r="X107" s="16"/>
      <c r="Y107" s="16"/>
      <c r="Z107" s="16"/>
    </row>
    <row r="108" spans="1:26" ht="12.75" customHeight="1" x14ac:dyDescent="0.2">
      <c r="A108" s="275" t="s">
        <v>125</v>
      </c>
      <c r="B108" s="269"/>
      <c r="C108" s="269"/>
      <c r="D108" s="269"/>
      <c r="E108" s="269"/>
      <c r="F108" s="269"/>
      <c r="G108" s="269"/>
      <c r="H108" s="270"/>
      <c r="I108" s="28">
        <f>TRUNC(SUM(I106:I107),2)</f>
        <v>0</v>
      </c>
      <c r="J108" s="16"/>
      <c r="K108" s="15"/>
      <c r="L108" s="16"/>
      <c r="M108" s="16"/>
      <c r="N108" s="16"/>
      <c r="O108" s="16"/>
      <c r="P108" s="16"/>
      <c r="Q108" s="16"/>
      <c r="R108" s="16"/>
      <c r="S108" s="16"/>
      <c r="T108" s="16"/>
      <c r="U108" s="16"/>
      <c r="V108" s="16"/>
      <c r="W108" s="16"/>
      <c r="X108" s="16"/>
      <c r="Y108" s="16"/>
      <c r="Z108" s="16"/>
    </row>
    <row r="109" spans="1:26" ht="12.75" customHeight="1" x14ac:dyDescent="0.2">
      <c r="A109" s="298"/>
      <c r="B109" s="299"/>
      <c r="C109" s="299"/>
      <c r="D109" s="299"/>
      <c r="E109" s="299"/>
      <c r="F109" s="299"/>
      <c r="G109" s="299"/>
      <c r="H109" s="299"/>
      <c r="I109" s="300"/>
      <c r="J109" s="16"/>
      <c r="K109" s="15"/>
      <c r="L109" s="16"/>
      <c r="M109" s="22"/>
      <c r="N109" s="16"/>
      <c r="O109" s="16"/>
      <c r="P109" s="16"/>
      <c r="Q109" s="16"/>
      <c r="R109" s="16"/>
      <c r="S109" s="16"/>
      <c r="T109" s="16"/>
      <c r="U109" s="16"/>
      <c r="V109" s="16"/>
      <c r="W109" s="16"/>
      <c r="X109" s="16"/>
      <c r="Y109" s="16"/>
      <c r="Z109" s="16"/>
    </row>
    <row r="110" spans="1:26" ht="12.75" customHeight="1" x14ac:dyDescent="0.2">
      <c r="A110" s="271" t="s">
        <v>126</v>
      </c>
      <c r="B110" s="269"/>
      <c r="C110" s="269"/>
      <c r="D110" s="269"/>
      <c r="E110" s="269"/>
      <c r="F110" s="269"/>
      <c r="G110" s="269"/>
      <c r="H110" s="269"/>
      <c r="I110" s="270"/>
      <c r="J110" s="16"/>
      <c r="K110" s="15"/>
      <c r="L110" s="16"/>
      <c r="M110" s="16"/>
      <c r="N110" s="16"/>
      <c r="O110" s="16"/>
      <c r="P110" s="16"/>
      <c r="Q110" s="16"/>
      <c r="R110" s="16"/>
      <c r="S110" s="16"/>
      <c r="T110" s="16"/>
      <c r="U110" s="16"/>
      <c r="V110" s="16"/>
      <c r="W110" s="16"/>
      <c r="X110" s="16"/>
      <c r="Y110" s="16"/>
      <c r="Z110" s="16"/>
    </row>
    <row r="111" spans="1:26" ht="12.75" customHeight="1" x14ac:dyDescent="0.2">
      <c r="A111" s="24">
        <v>5</v>
      </c>
      <c r="B111" s="275" t="s">
        <v>127</v>
      </c>
      <c r="C111" s="269"/>
      <c r="D111" s="269"/>
      <c r="E111" s="269"/>
      <c r="F111" s="269"/>
      <c r="G111" s="270"/>
      <c r="H111" s="24"/>
      <c r="I111" s="24" t="s">
        <v>46</v>
      </c>
      <c r="J111" s="16"/>
      <c r="K111" s="15"/>
      <c r="L111" s="16"/>
      <c r="M111" s="16"/>
      <c r="N111" s="16"/>
      <c r="O111" s="16"/>
      <c r="P111" s="16"/>
      <c r="Q111" s="16"/>
      <c r="R111" s="16"/>
      <c r="S111" s="16"/>
      <c r="T111" s="16"/>
      <c r="U111" s="16"/>
      <c r="V111" s="16"/>
      <c r="W111" s="16"/>
      <c r="X111" s="16"/>
      <c r="Y111" s="16"/>
      <c r="Z111" s="16"/>
    </row>
    <row r="112" spans="1:26" ht="12.75" customHeight="1" x14ac:dyDescent="0.2">
      <c r="A112" s="24" t="s">
        <v>18</v>
      </c>
      <c r="B112" s="302" t="s">
        <v>128</v>
      </c>
      <c r="C112" s="269"/>
      <c r="D112" s="269"/>
      <c r="E112" s="269"/>
      <c r="F112" s="269"/>
      <c r="G112" s="270"/>
      <c r="H112" s="20" t="s">
        <v>129</v>
      </c>
      <c r="I112" s="26"/>
      <c r="J112" s="16"/>
      <c r="K112" s="15"/>
      <c r="L112" s="16"/>
      <c r="M112" s="16"/>
      <c r="N112" s="16"/>
      <c r="O112" s="16"/>
      <c r="P112" s="16"/>
      <c r="Q112" s="16"/>
      <c r="R112" s="16"/>
      <c r="S112" s="16"/>
      <c r="T112" s="16"/>
      <c r="U112" s="16"/>
      <c r="V112" s="16"/>
      <c r="W112" s="16"/>
      <c r="X112" s="16"/>
      <c r="Y112" s="16"/>
      <c r="Z112" s="16"/>
    </row>
    <row r="113" spans="1:26" ht="12.75" customHeight="1" x14ac:dyDescent="0.2">
      <c r="A113" s="24" t="s">
        <v>20</v>
      </c>
      <c r="B113" s="302" t="s">
        <v>130</v>
      </c>
      <c r="C113" s="269"/>
      <c r="D113" s="269"/>
      <c r="E113" s="269"/>
      <c r="F113" s="269"/>
      <c r="G113" s="270"/>
      <c r="H113" s="20"/>
      <c r="I113" s="26"/>
      <c r="J113" s="16"/>
      <c r="K113" s="15"/>
      <c r="L113" s="16"/>
      <c r="M113" s="16"/>
      <c r="N113" s="16"/>
      <c r="O113" s="16"/>
      <c r="P113" s="16"/>
      <c r="Q113" s="16"/>
      <c r="R113" s="16"/>
      <c r="S113" s="16"/>
      <c r="T113" s="16"/>
      <c r="U113" s="16"/>
      <c r="V113" s="16"/>
      <c r="W113" s="16"/>
      <c r="X113" s="16"/>
      <c r="Y113" s="16"/>
      <c r="Z113" s="16"/>
    </row>
    <row r="114" spans="1:26" ht="12.75" customHeight="1" x14ac:dyDescent="0.2">
      <c r="A114" s="24" t="s">
        <v>23</v>
      </c>
      <c r="B114" s="261" t="s">
        <v>402</v>
      </c>
      <c r="C114" s="262"/>
      <c r="D114" s="262"/>
      <c r="E114" s="262"/>
      <c r="F114" s="262"/>
      <c r="G114" s="263"/>
      <c r="H114" s="20"/>
      <c r="I114" s="26"/>
      <c r="J114" s="16"/>
      <c r="K114" s="15"/>
      <c r="L114" s="16"/>
      <c r="M114" s="16"/>
      <c r="N114" s="16"/>
      <c r="O114" s="16"/>
      <c r="P114" s="16"/>
      <c r="Q114" s="16"/>
      <c r="R114" s="16"/>
      <c r="S114" s="16"/>
      <c r="T114" s="16"/>
      <c r="U114" s="16"/>
      <c r="V114" s="16"/>
      <c r="W114" s="16"/>
      <c r="X114" s="16"/>
      <c r="Y114" s="16"/>
      <c r="Z114" s="16"/>
    </row>
    <row r="115" spans="1:26" ht="12.75" customHeight="1" x14ac:dyDescent="0.2">
      <c r="A115" s="275" t="s">
        <v>131</v>
      </c>
      <c r="B115" s="269"/>
      <c r="C115" s="269"/>
      <c r="D115" s="269"/>
      <c r="E115" s="269"/>
      <c r="F115" s="269"/>
      <c r="G115" s="270"/>
      <c r="H115" s="29" t="s">
        <v>129</v>
      </c>
      <c r="I115" s="28">
        <f>TRUNC(SUM(I112:I114),2)</f>
        <v>0</v>
      </c>
      <c r="J115" s="16"/>
      <c r="K115" s="15"/>
      <c r="L115" s="16"/>
      <c r="M115" s="16"/>
      <c r="N115" s="16"/>
      <c r="O115" s="16"/>
      <c r="P115" s="16"/>
      <c r="Q115" s="16"/>
      <c r="R115" s="16"/>
      <c r="S115" s="16"/>
      <c r="T115" s="16"/>
      <c r="U115" s="16"/>
      <c r="V115" s="16"/>
      <c r="W115" s="16"/>
      <c r="X115" s="16"/>
      <c r="Y115" s="16"/>
      <c r="Z115" s="16"/>
    </row>
    <row r="116" spans="1:26" ht="12.75" customHeight="1" x14ac:dyDescent="0.2">
      <c r="A116" s="298"/>
      <c r="B116" s="299"/>
      <c r="C116" s="299"/>
      <c r="D116" s="299"/>
      <c r="E116" s="299"/>
      <c r="F116" s="299"/>
      <c r="G116" s="299"/>
      <c r="H116" s="299"/>
      <c r="I116" s="300"/>
      <c r="J116" s="16"/>
      <c r="K116" s="15"/>
      <c r="L116" s="16"/>
      <c r="M116" s="16"/>
      <c r="N116" s="16"/>
      <c r="O116" s="16"/>
      <c r="P116" s="16"/>
      <c r="Q116" s="16"/>
      <c r="R116" s="16"/>
      <c r="S116" s="16"/>
      <c r="T116" s="16"/>
      <c r="U116" s="16"/>
      <c r="V116" s="16"/>
      <c r="W116" s="16"/>
      <c r="X116" s="16"/>
      <c r="Y116" s="16"/>
      <c r="Z116" s="16"/>
    </row>
    <row r="117" spans="1:26" ht="12.75" customHeight="1" x14ac:dyDescent="0.2">
      <c r="A117" s="271" t="s">
        <v>132</v>
      </c>
      <c r="B117" s="269"/>
      <c r="C117" s="269"/>
      <c r="D117" s="269"/>
      <c r="E117" s="269"/>
      <c r="F117" s="269"/>
      <c r="G117" s="269"/>
      <c r="H117" s="269"/>
      <c r="I117" s="270"/>
      <c r="J117" s="16"/>
      <c r="K117" s="15"/>
      <c r="L117" s="16"/>
      <c r="M117" s="16"/>
      <c r="N117" s="16"/>
      <c r="O117" s="16"/>
      <c r="P117" s="16"/>
      <c r="Q117" s="16"/>
      <c r="R117" s="16"/>
      <c r="S117" s="16"/>
      <c r="T117" s="16"/>
      <c r="U117" s="16"/>
      <c r="V117" s="16"/>
      <c r="W117" s="16"/>
      <c r="X117" s="16"/>
      <c r="Y117" s="16"/>
      <c r="Z117" s="16"/>
    </row>
    <row r="118" spans="1:26" ht="12.75" customHeight="1" x14ac:dyDescent="0.2">
      <c r="A118" s="24">
        <v>6</v>
      </c>
      <c r="B118" s="275" t="s">
        <v>133</v>
      </c>
      <c r="C118" s="269"/>
      <c r="D118" s="269"/>
      <c r="E118" s="269"/>
      <c r="F118" s="269"/>
      <c r="G118" s="270"/>
      <c r="H118" s="24" t="s">
        <v>45</v>
      </c>
      <c r="I118" s="24" t="s">
        <v>46</v>
      </c>
      <c r="J118" s="16"/>
      <c r="K118" s="15"/>
      <c r="L118" s="16"/>
      <c r="M118" s="16"/>
      <c r="N118" s="16"/>
      <c r="O118" s="16"/>
      <c r="P118" s="16"/>
      <c r="Q118" s="16"/>
      <c r="R118" s="16"/>
      <c r="S118" s="16"/>
      <c r="T118" s="16"/>
      <c r="U118" s="16"/>
      <c r="V118" s="16"/>
      <c r="W118" s="16"/>
      <c r="X118" s="16"/>
      <c r="Y118" s="16"/>
      <c r="Z118" s="16"/>
    </row>
    <row r="119" spans="1:26" ht="12.75" customHeight="1" x14ac:dyDescent="0.2">
      <c r="A119" s="24" t="s">
        <v>18</v>
      </c>
      <c r="B119" s="273" t="s">
        <v>134</v>
      </c>
      <c r="C119" s="269"/>
      <c r="D119" s="269"/>
      <c r="E119" s="269"/>
      <c r="F119" s="269"/>
      <c r="G119" s="270"/>
      <c r="H119" s="47"/>
      <c r="I119" s="26"/>
      <c r="J119" s="16"/>
      <c r="K119" s="15"/>
      <c r="L119" s="16"/>
      <c r="M119" s="16"/>
      <c r="N119" s="16"/>
      <c r="O119" s="16"/>
      <c r="P119" s="16"/>
      <c r="Q119" s="16"/>
      <c r="R119" s="16"/>
      <c r="S119" s="16"/>
      <c r="T119" s="16"/>
      <c r="U119" s="16"/>
      <c r="V119" s="16"/>
      <c r="W119" s="16"/>
      <c r="X119" s="16"/>
      <c r="Y119" s="16"/>
      <c r="Z119" s="16"/>
    </row>
    <row r="120" spans="1:26" ht="12.75" customHeight="1" x14ac:dyDescent="0.2">
      <c r="A120" s="24" t="s">
        <v>20</v>
      </c>
      <c r="B120" s="273" t="s">
        <v>135</v>
      </c>
      <c r="C120" s="269"/>
      <c r="D120" s="269"/>
      <c r="E120" s="269"/>
      <c r="F120" s="269"/>
      <c r="G120" s="270"/>
      <c r="H120" s="47"/>
      <c r="I120" s="26"/>
      <c r="J120" s="16"/>
      <c r="K120" s="15"/>
      <c r="L120" s="16"/>
      <c r="M120" s="16"/>
      <c r="N120" s="16"/>
      <c r="O120" s="16"/>
      <c r="P120" s="16"/>
      <c r="Q120" s="16"/>
      <c r="R120" s="16"/>
      <c r="S120" s="16"/>
      <c r="T120" s="16"/>
      <c r="U120" s="16"/>
      <c r="V120" s="16"/>
      <c r="W120" s="16"/>
      <c r="X120" s="16"/>
      <c r="Y120" s="16"/>
      <c r="Z120" s="16"/>
    </row>
    <row r="121" spans="1:26" ht="12.75" customHeight="1" x14ac:dyDescent="0.2">
      <c r="A121" s="24" t="s">
        <v>23</v>
      </c>
      <c r="B121" s="301" t="s">
        <v>136</v>
      </c>
      <c r="C121" s="269"/>
      <c r="D121" s="269"/>
      <c r="E121" s="269"/>
      <c r="F121" s="269"/>
      <c r="G121" s="270"/>
      <c r="H121" s="27"/>
      <c r="I121" s="26"/>
      <c r="J121" s="16"/>
      <c r="K121" s="15"/>
      <c r="L121" s="16"/>
      <c r="M121" s="16"/>
      <c r="N121" s="16"/>
      <c r="O121" s="16"/>
      <c r="P121" s="16"/>
      <c r="Q121" s="16"/>
      <c r="R121" s="16"/>
      <c r="S121" s="16"/>
      <c r="T121" s="16"/>
      <c r="U121" s="16"/>
      <c r="V121" s="16"/>
      <c r="W121" s="16"/>
      <c r="X121" s="16"/>
      <c r="Y121" s="16"/>
      <c r="Z121" s="16"/>
    </row>
    <row r="122" spans="1:26" ht="12.75" customHeight="1" x14ac:dyDescent="0.2">
      <c r="A122" s="24" t="s">
        <v>137</v>
      </c>
      <c r="B122" s="273" t="s">
        <v>138</v>
      </c>
      <c r="C122" s="269"/>
      <c r="D122" s="269"/>
      <c r="E122" s="269"/>
      <c r="F122" s="269"/>
      <c r="G122" s="270"/>
      <c r="H122" s="47">
        <v>1.6500000000000001E-2</v>
      </c>
      <c r="I122" s="26"/>
      <c r="J122" s="16"/>
      <c r="K122" s="15"/>
      <c r="L122" s="16"/>
      <c r="M122" s="16"/>
      <c r="N122" s="16"/>
      <c r="O122" s="16"/>
      <c r="P122" s="16"/>
      <c r="Q122" s="16"/>
      <c r="R122" s="16"/>
      <c r="S122" s="16"/>
      <c r="T122" s="16"/>
      <c r="U122" s="16"/>
      <c r="V122" s="16"/>
      <c r="W122" s="16"/>
      <c r="X122" s="16"/>
      <c r="Y122" s="16"/>
      <c r="Z122" s="16"/>
    </row>
    <row r="123" spans="1:26" ht="12.75" customHeight="1" x14ac:dyDescent="0.2">
      <c r="A123" s="24" t="s">
        <v>139</v>
      </c>
      <c r="B123" s="273" t="s">
        <v>140</v>
      </c>
      <c r="C123" s="269"/>
      <c r="D123" s="269"/>
      <c r="E123" s="269"/>
      <c r="F123" s="269"/>
      <c r="G123" s="270"/>
      <c r="H123" s="47">
        <v>7.5999999999999998E-2</v>
      </c>
      <c r="I123" s="26"/>
      <c r="J123" s="16"/>
      <c r="K123" s="15"/>
      <c r="L123" s="16"/>
      <c r="M123" s="16"/>
      <c r="N123" s="16"/>
      <c r="O123" s="16"/>
      <c r="P123" s="16"/>
      <c r="Q123" s="16"/>
      <c r="R123" s="16"/>
      <c r="S123" s="16"/>
      <c r="T123" s="16"/>
      <c r="U123" s="16"/>
      <c r="V123" s="16"/>
      <c r="W123" s="16"/>
      <c r="X123" s="16"/>
      <c r="Y123" s="16"/>
      <c r="Z123" s="16"/>
    </row>
    <row r="124" spans="1:26" ht="12.75" customHeight="1" x14ac:dyDescent="0.2">
      <c r="A124" s="24" t="s">
        <v>141</v>
      </c>
      <c r="B124" s="273" t="s">
        <v>142</v>
      </c>
      <c r="C124" s="269"/>
      <c r="D124" s="269"/>
      <c r="E124" s="269"/>
      <c r="F124" s="269"/>
      <c r="G124" s="270"/>
      <c r="H124" s="47">
        <v>0.05</v>
      </c>
      <c r="I124" s="26"/>
      <c r="J124" s="16"/>
      <c r="K124" s="22"/>
      <c r="L124" s="16"/>
      <c r="M124" s="16"/>
      <c r="N124" s="16"/>
      <c r="O124" s="16"/>
      <c r="P124" s="16"/>
      <c r="Q124" s="16"/>
      <c r="R124" s="16"/>
      <c r="S124" s="16"/>
      <c r="T124" s="16"/>
      <c r="U124" s="16"/>
      <c r="V124" s="16"/>
      <c r="W124" s="16"/>
      <c r="X124" s="16"/>
      <c r="Y124" s="16"/>
      <c r="Z124" s="16"/>
    </row>
    <row r="125" spans="1:26" ht="12.75" customHeight="1" x14ac:dyDescent="0.2">
      <c r="A125" s="275" t="s">
        <v>143</v>
      </c>
      <c r="B125" s="269"/>
      <c r="C125" s="269"/>
      <c r="D125" s="269"/>
      <c r="E125" s="269"/>
      <c r="F125" s="269"/>
      <c r="G125" s="270"/>
      <c r="H125" s="48">
        <f>SUM(H119:H124)</f>
        <v>0.14250000000000002</v>
      </c>
      <c r="I125" s="26">
        <f>TRUNC(SUM(I119:I124),2)</f>
        <v>0</v>
      </c>
      <c r="J125" s="16"/>
      <c r="K125" s="15"/>
      <c r="L125" s="16"/>
      <c r="M125" s="16"/>
      <c r="N125" s="16"/>
      <c r="O125" s="16"/>
      <c r="P125" s="16"/>
      <c r="Q125" s="16"/>
      <c r="R125" s="16"/>
      <c r="S125" s="16"/>
      <c r="T125" s="16"/>
      <c r="U125" s="16"/>
      <c r="V125" s="16"/>
      <c r="W125" s="16"/>
      <c r="X125" s="16"/>
      <c r="Y125" s="16"/>
      <c r="Z125" s="16"/>
    </row>
    <row r="126" spans="1:26" ht="12.75" customHeight="1" x14ac:dyDescent="0.2">
      <c r="A126" s="17"/>
      <c r="B126" s="293"/>
      <c r="C126" s="265"/>
      <c r="D126" s="265"/>
      <c r="E126" s="265"/>
      <c r="F126" s="265"/>
      <c r="G126" s="265"/>
      <c r="H126" s="265"/>
      <c r="I126" s="265"/>
      <c r="J126" s="16"/>
      <c r="K126" s="15"/>
      <c r="L126" s="16"/>
      <c r="M126" s="16"/>
      <c r="N126" s="16"/>
      <c r="O126" s="16"/>
      <c r="P126" s="16"/>
      <c r="Q126" s="16"/>
      <c r="R126" s="16"/>
      <c r="S126" s="16"/>
      <c r="T126" s="16"/>
      <c r="U126" s="16"/>
      <c r="V126" s="16"/>
      <c r="W126" s="16"/>
      <c r="X126" s="16"/>
      <c r="Y126" s="16"/>
      <c r="Z126" s="16"/>
    </row>
    <row r="127" spans="1:26" ht="12.75" hidden="1" customHeight="1" x14ac:dyDescent="0.2">
      <c r="A127" s="49" t="s">
        <v>144</v>
      </c>
      <c r="B127" s="294" t="s">
        <v>145</v>
      </c>
      <c r="C127" s="295"/>
      <c r="D127" s="295"/>
      <c r="E127" s="295"/>
      <c r="F127" s="295"/>
      <c r="G127" s="295"/>
      <c r="H127" s="50">
        <f>TRUNC(H122+H123+H124,4)</f>
        <v>0.14249999999999999</v>
      </c>
      <c r="I127" s="51"/>
      <c r="J127" s="16"/>
      <c r="K127" s="15"/>
      <c r="L127" s="16"/>
      <c r="M127" s="16"/>
      <c r="N127" s="16"/>
      <c r="O127" s="16"/>
      <c r="P127" s="16"/>
      <c r="Q127" s="16"/>
      <c r="R127" s="16"/>
      <c r="S127" s="16"/>
      <c r="T127" s="16"/>
      <c r="U127" s="16"/>
      <c r="V127" s="16"/>
      <c r="W127" s="16"/>
      <c r="X127" s="16"/>
      <c r="Y127" s="16"/>
      <c r="Z127" s="16"/>
    </row>
    <row r="128" spans="1:26" ht="12.75" hidden="1" customHeight="1" x14ac:dyDescent="0.2">
      <c r="A128" s="52"/>
      <c r="B128" s="296">
        <v>100</v>
      </c>
      <c r="C128" s="265"/>
      <c r="D128" s="265"/>
      <c r="E128" s="265"/>
      <c r="F128" s="265"/>
      <c r="G128" s="265"/>
      <c r="H128" s="54"/>
      <c r="I128" s="55"/>
      <c r="J128" s="16"/>
      <c r="K128" s="15"/>
      <c r="L128" s="16"/>
      <c r="M128" s="16"/>
      <c r="N128" s="16"/>
      <c r="O128" s="16"/>
      <c r="P128" s="16"/>
      <c r="Q128" s="16"/>
      <c r="R128" s="16"/>
      <c r="S128" s="16"/>
      <c r="T128" s="16"/>
      <c r="U128" s="16"/>
      <c r="V128" s="16"/>
      <c r="W128" s="16"/>
      <c r="X128" s="16"/>
      <c r="Y128" s="16"/>
      <c r="Z128" s="16"/>
    </row>
    <row r="129" spans="1:26" ht="12.75" hidden="1" customHeight="1" x14ac:dyDescent="0.2">
      <c r="A129" s="56"/>
      <c r="B129" s="53"/>
      <c r="C129" s="53"/>
      <c r="D129" s="53"/>
      <c r="E129" s="53"/>
      <c r="F129" s="53"/>
      <c r="G129" s="53"/>
      <c r="H129" s="54"/>
      <c r="I129" s="55"/>
      <c r="J129" s="16"/>
      <c r="K129" s="15"/>
      <c r="L129" s="16"/>
      <c r="M129" s="16"/>
      <c r="N129" s="16"/>
      <c r="O129" s="16"/>
      <c r="P129" s="16"/>
      <c r="Q129" s="16"/>
      <c r="R129" s="16"/>
      <c r="S129" s="16"/>
      <c r="T129" s="16"/>
      <c r="U129" s="16"/>
      <c r="V129" s="16"/>
      <c r="W129" s="16"/>
      <c r="X129" s="16"/>
      <c r="Y129" s="16"/>
      <c r="Z129" s="16"/>
    </row>
    <row r="130" spans="1:26" ht="12.75" hidden="1" customHeight="1" x14ac:dyDescent="0.2">
      <c r="A130" s="52" t="s">
        <v>146</v>
      </c>
      <c r="B130" s="296" t="s">
        <v>147</v>
      </c>
      <c r="C130" s="265"/>
      <c r="D130" s="265"/>
      <c r="E130" s="265"/>
      <c r="F130" s="265"/>
      <c r="G130" s="265"/>
      <c r="H130" s="54"/>
      <c r="I130" s="55">
        <f>TRUNC(I143+I119+I120,2)</f>
        <v>1515.92</v>
      </c>
      <c r="J130" s="16"/>
      <c r="K130" s="15"/>
      <c r="L130" s="16"/>
      <c r="M130" s="16"/>
      <c r="N130" s="16"/>
      <c r="O130" s="16"/>
      <c r="P130" s="16"/>
      <c r="Q130" s="16"/>
      <c r="R130" s="16"/>
      <c r="S130" s="16"/>
      <c r="T130" s="16"/>
      <c r="U130" s="16"/>
      <c r="V130" s="16"/>
      <c r="W130" s="16"/>
      <c r="X130" s="16"/>
      <c r="Y130" s="16"/>
      <c r="Z130" s="16"/>
    </row>
    <row r="131" spans="1:26" ht="12.75" hidden="1" customHeight="1" x14ac:dyDescent="0.2">
      <c r="A131" s="52"/>
      <c r="B131" s="53"/>
      <c r="C131" s="53"/>
      <c r="D131" s="53"/>
      <c r="E131" s="53"/>
      <c r="F131" s="53"/>
      <c r="G131" s="53"/>
      <c r="H131" s="54"/>
      <c r="I131" s="55"/>
      <c r="J131" s="16"/>
      <c r="K131" s="15"/>
      <c r="L131" s="16"/>
      <c r="M131" s="16"/>
      <c r="N131" s="16"/>
      <c r="O131" s="16"/>
      <c r="P131" s="16"/>
      <c r="Q131" s="16"/>
      <c r="R131" s="16"/>
      <c r="S131" s="16"/>
      <c r="T131" s="16"/>
      <c r="U131" s="16"/>
      <c r="V131" s="16"/>
      <c r="W131" s="16"/>
      <c r="X131" s="16"/>
      <c r="Y131" s="16"/>
      <c r="Z131" s="16"/>
    </row>
    <row r="132" spans="1:26" ht="12.75" hidden="1" customHeight="1" x14ac:dyDescent="0.2">
      <c r="A132" s="52" t="s">
        <v>148</v>
      </c>
      <c r="B132" s="296" t="s">
        <v>149</v>
      </c>
      <c r="C132" s="265"/>
      <c r="D132" s="265"/>
      <c r="E132" s="265"/>
      <c r="F132" s="265"/>
      <c r="G132" s="265"/>
      <c r="H132" s="54"/>
      <c r="I132" s="55">
        <f>TRUNC(I130/(1-H127),2)</f>
        <v>1767.83</v>
      </c>
      <c r="J132" s="16"/>
      <c r="K132" s="15"/>
      <c r="L132" s="16"/>
      <c r="M132" s="16"/>
      <c r="N132" s="16"/>
      <c r="O132" s="16"/>
      <c r="P132" s="16"/>
      <c r="Q132" s="16"/>
      <c r="R132" s="16"/>
      <c r="S132" s="16"/>
      <c r="T132" s="16"/>
      <c r="U132" s="16"/>
      <c r="V132" s="16"/>
      <c r="W132" s="16"/>
      <c r="X132" s="16"/>
      <c r="Y132" s="16"/>
      <c r="Z132" s="16"/>
    </row>
    <row r="133" spans="1:26" ht="12.75" hidden="1" customHeight="1" x14ac:dyDescent="0.2">
      <c r="A133" s="52"/>
      <c r="B133" s="53"/>
      <c r="C133" s="53"/>
      <c r="D133" s="53"/>
      <c r="E133" s="53"/>
      <c r="F133" s="53"/>
      <c r="G133" s="53"/>
      <c r="H133" s="54"/>
      <c r="I133" s="55"/>
      <c r="J133" s="16"/>
      <c r="K133" s="15"/>
      <c r="L133" s="16"/>
      <c r="M133" s="16"/>
      <c r="N133" s="16"/>
      <c r="O133" s="16"/>
      <c r="P133" s="16"/>
      <c r="Q133" s="16"/>
      <c r="R133" s="16"/>
      <c r="S133" s="16"/>
      <c r="T133" s="16"/>
      <c r="U133" s="16"/>
      <c r="V133" s="16"/>
      <c r="W133" s="16"/>
      <c r="X133" s="16"/>
      <c r="Y133" s="16"/>
      <c r="Z133" s="16"/>
    </row>
    <row r="134" spans="1:26" ht="12.75" hidden="1" customHeight="1" x14ac:dyDescent="0.2">
      <c r="A134" s="57"/>
      <c r="B134" s="297" t="s">
        <v>150</v>
      </c>
      <c r="C134" s="267"/>
      <c r="D134" s="267"/>
      <c r="E134" s="267"/>
      <c r="F134" s="267"/>
      <c r="G134" s="267"/>
      <c r="H134" s="58"/>
      <c r="I134" s="59">
        <f>TRUNC(I132-I130,2)</f>
        <v>251.91</v>
      </c>
      <c r="J134" s="16"/>
      <c r="K134" s="45"/>
      <c r="L134" s="16"/>
      <c r="M134" s="16"/>
      <c r="N134" s="16"/>
      <c r="O134" s="16"/>
      <c r="P134" s="16"/>
      <c r="Q134" s="16"/>
      <c r="R134" s="16"/>
      <c r="S134" s="16"/>
      <c r="T134" s="16"/>
      <c r="U134" s="16"/>
      <c r="V134" s="16"/>
      <c r="W134" s="16"/>
      <c r="X134" s="16"/>
      <c r="Y134" s="16"/>
      <c r="Z134" s="16"/>
    </row>
    <row r="135" spans="1:26" ht="2.25" customHeight="1" x14ac:dyDescent="0.2">
      <c r="A135" s="17"/>
      <c r="B135" s="17"/>
      <c r="C135" s="17"/>
      <c r="D135" s="17"/>
      <c r="E135" s="17"/>
      <c r="F135" s="17"/>
      <c r="G135" s="17"/>
      <c r="H135" s="17"/>
      <c r="I135" s="31"/>
      <c r="J135" s="16"/>
      <c r="K135" s="15"/>
      <c r="L135" s="16"/>
      <c r="M135" s="16"/>
      <c r="N135" s="16"/>
      <c r="O135" s="16"/>
      <c r="P135" s="16"/>
      <c r="Q135" s="16"/>
      <c r="R135" s="16"/>
      <c r="S135" s="16"/>
      <c r="T135" s="16"/>
      <c r="U135" s="16"/>
      <c r="V135" s="16"/>
      <c r="W135" s="16"/>
      <c r="X135" s="16"/>
      <c r="Y135" s="16"/>
      <c r="Z135" s="16"/>
    </row>
    <row r="136" spans="1:26" ht="12.75" customHeight="1" x14ac:dyDescent="0.2">
      <c r="A136" s="271" t="s">
        <v>151</v>
      </c>
      <c r="B136" s="269"/>
      <c r="C136" s="269"/>
      <c r="D136" s="269"/>
      <c r="E136" s="269"/>
      <c r="F136" s="269"/>
      <c r="G136" s="269"/>
      <c r="H136" s="269"/>
      <c r="I136" s="270"/>
      <c r="J136" s="16"/>
      <c r="K136" s="60"/>
      <c r="L136" s="16"/>
      <c r="M136" s="16"/>
      <c r="N136" s="16"/>
      <c r="O136" s="16"/>
      <c r="P136" s="16"/>
      <c r="Q136" s="16"/>
      <c r="R136" s="16"/>
      <c r="S136" s="16"/>
      <c r="T136" s="16"/>
      <c r="U136" s="16"/>
      <c r="V136" s="16"/>
      <c r="W136" s="16"/>
      <c r="X136" s="16"/>
      <c r="Y136" s="16"/>
      <c r="Z136" s="16"/>
    </row>
    <row r="137" spans="1:26" ht="12.75" customHeight="1" x14ac:dyDescent="0.2">
      <c r="A137" s="275" t="s">
        <v>152</v>
      </c>
      <c r="B137" s="269"/>
      <c r="C137" s="269"/>
      <c r="D137" s="269"/>
      <c r="E137" s="269"/>
      <c r="F137" s="269"/>
      <c r="G137" s="269"/>
      <c r="H137" s="270"/>
      <c r="I137" s="24" t="s">
        <v>46</v>
      </c>
      <c r="J137" s="16"/>
      <c r="K137" s="15"/>
      <c r="L137" s="30"/>
      <c r="M137" s="16"/>
      <c r="N137" s="16"/>
      <c r="O137" s="16"/>
      <c r="P137" s="16"/>
      <c r="Q137" s="16"/>
      <c r="R137" s="16"/>
      <c r="S137" s="16"/>
      <c r="T137" s="16"/>
      <c r="U137" s="16"/>
      <c r="V137" s="16"/>
      <c r="W137" s="16"/>
      <c r="X137" s="16"/>
      <c r="Y137" s="16"/>
      <c r="Z137" s="16"/>
    </row>
    <row r="138" spans="1:26" ht="12.75" customHeight="1" x14ac:dyDescent="0.2">
      <c r="A138" s="20" t="s">
        <v>18</v>
      </c>
      <c r="B138" s="273" t="str">
        <f>A29</f>
        <v>MÓDULO 1 - COMPOSIÇÃO DA REMUNERAÇÃO</v>
      </c>
      <c r="C138" s="269"/>
      <c r="D138" s="269"/>
      <c r="E138" s="269"/>
      <c r="F138" s="269"/>
      <c r="G138" s="269"/>
      <c r="H138" s="270"/>
      <c r="I138" s="26">
        <f>I37</f>
        <v>1515.92</v>
      </c>
      <c r="J138" s="16"/>
      <c r="K138" s="15"/>
      <c r="L138" s="16"/>
      <c r="M138" s="16"/>
      <c r="N138" s="16"/>
      <c r="O138" s="16"/>
      <c r="P138" s="16"/>
      <c r="Q138" s="16"/>
      <c r="R138" s="16"/>
      <c r="S138" s="16"/>
      <c r="T138" s="16"/>
      <c r="U138" s="16"/>
      <c r="V138" s="16"/>
      <c r="W138" s="16"/>
      <c r="X138" s="16"/>
      <c r="Y138" s="16"/>
      <c r="Z138" s="16"/>
    </row>
    <row r="139" spans="1:26" ht="12.75" customHeight="1" x14ac:dyDescent="0.2">
      <c r="A139" s="20" t="s">
        <v>20</v>
      </c>
      <c r="B139" s="273" t="str">
        <f>A39</f>
        <v>MÓDULO 2 – ENCARGOS E BENEFÍCIOS ANUAIS, MENSAIS E DIÁRIOS</v>
      </c>
      <c r="C139" s="269"/>
      <c r="D139" s="269"/>
      <c r="E139" s="269"/>
      <c r="F139" s="269"/>
      <c r="G139" s="269"/>
      <c r="H139" s="270"/>
      <c r="I139" s="26">
        <f>I78</f>
        <v>0</v>
      </c>
      <c r="J139" s="16"/>
      <c r="K139" s="15"/>
      <c r="L139" s="16"/>
      <c r="M139" s="16"/>
      <c r="N139" s="16"/>
      <c r="O139" s="16"/>
      <c r="P139" s="16"/>
      <c r="Q139" s="16"/>
      <c r="R139" s="16"/>
      <c r="S139" s="16"/>
      <c r="T139" s="16"/>
      <c r="U139" s="16"/>
      <c r="V139" s="16"/>
      <c r="W139" s="16"/>
      <c r="X139" s="16"/>
      <c r="Y139" s="16"/>
      <c r="Z139" s="16"/>
    </row>
    <row r="140" spans="1:26" ht="12.75" customHeight="1" x14ac:dyDescent="0.2">
      <c r="A140" s="20" t="s">
        <v>23</v>
      </c>
      <c r="B140" s="273" t="str">
        <f>A80</f>
        <v>MÓDULO 3 – PROVISÃO PARA RESCISÃO</v>
      </c>
      <c r="C140" s="269"/>
      <c r="D140" s="269"/>
      <c r="E140" s="269"/>
      <c r="F140" s="269"/>
      <c r="G140" s="269"/>
      <c r="H140" s="270"/>
      <c r="I140" s="26">
        <f>I88</f>
        <v>0</v>
      </c>
      <c r="J140" s="16"/>
      <c r="K140" s="60"/>
      <c r="L140" s="16"/>
      <c r="M140" s="16"/>
      <c r="N140" s="16"/>
      <c r="O140" s="16"/>
      <c r="P140" s="16"/>
      <c r="Q140" s="16"/>
      <c r="R140" s="16"/>
      <c r="S140" s="16"/>
      <c r="T140" s="16"/>
      <c r="U140" s="16"/>
      <c r="V140" s="16"/>
      <c r="W140" s="16"/>
      <c r="X140" s="16"/>
      <c r="Y140" s="16"/>
      <c r="Z140" s="16"/>
    </row>
    <row r="141" spans="1:26" ht="12.75" customHeight="1" x14ac:dyDescent="0.2">
      <c r="A141" s="20" t="s">
        <v>26</v>
      </c>
      <c r="B141" s="273" t="str">
        <f>A90</f>
        <v>MÓDULO 4 – CUSTO DE REPOSIÇÃO DO PROFISSIONAL AUSENTE</v>
      </c>
      <c r="C141" s="269"/>
      <c r="D141" s="269"/>
      <c r="E141" s="269"/>
      <c r="F141" s="269"/>
      <c r="G141" s="269"/>
      <c r="H141" s="270"/>
      <c r="I141" s="26">
        <f>I108</f>
        <v>0</v>
      </c>
      <c r="J141" s="16"/>
      <c r="K141" s="60"/>
      <c r="L141" s="16"/>
      <c r="M141" s="16"/>
      <c r="N141" s="16"/>
      <c r="O141" s="16"/>
      <c r="P141" s="16"/>
      <c r="Q141" s="16"/>
      <c r="R141" s="16"/>
      <c r="S141" s="16"/>
      <c r="T141" s="16"/>
      <c r="U141" s="16"/>
      <c r="V141" s="16"/>
      <c r="W141" s="16"/>
      <c r="X141" s="16"/>
      <c r="Y141" s="16"/>
      <c r="Z141" s="16"/>
    </row>
    <row r="142" spans="1:26" ht="12.75" customHeight="1" x14ac:dyDescent="0.2">
      <c r="A142" s="20" t="s">
        <v>28</v>
      </c>
      <c r="B142" s="273" t="str">
        <f>A110</f>
        <v>MÓDULO 5 – INSUMOS DIVERSOS</v>
      </c>
      <c r="C142" s="269"/>
      <c r="D142" s="269"/>
      <c r="E142" s="269"/>
      <c r="F142" s="269"/>
      <c r="G142" s="269"/>
      <c r="H142" s="270"/>
      <c r="I142" s="26">
        <f>I115</f>
        <v>0</v>
      </c>
      <c r="J142" s="16"/>
      <c r="K142" s="15"/>
      <c r="L142" s="16"/>
      <c r="M142" s="16"/>
      <c r="N142" s="16"/>
      <c r="O142" s="16"/>
      <c r="P142" s="16"/>
      <c r="Q142" s="16"/>
      <c r="R142" s="16"/>
      <c r="S142" s="16"/>
      <c r="T142" s="16"/>
      <c r="U142" s="16"/>
      <c r="V142" s="16"/>
      <c r="W142" s="16"/>
      <c r="X142" s="16"/>
      <c r="Y142" s="16"/>
      <c r="Z142" s="16"/>
    </row>
    <row r="143" spans="1:26" ht="12.75" customHeight="1" x14ac:dyDescent="0.2">
      <c r="A143" s="24"/>
      <c r="B143" s="275" t="s">
        <v>153</v>
      </c>
      <c r="C143" s="269"/>
      <c r="D143" s="269"/>
      <c r="E143" s="269"/>
      <c r="F143" s="269"/>
      <c r="G143" s="269"/>
      <c r="H143" s="270"/>
      <c r="I143" s="26">
        <f>TRUNC(SUM(I138:I142),2)</f>
        <v>1515.92</v>
      </c>
      <c r="J143" s="22"/>
      <c r="K143" s="45"/>
      <c r="L143" s="16"/>
      <c r="M143" s="16"/>
      <c r="N143" s="16"/>
      <c r="O143" s="16"/>
      <c r="P143" s="16"/>
      <c r="Q143" s="16"/>
      <c r="R143" s="16"/>
      <c r="S143" s="16"/>
      <c r="T143" s="16"/>
      <c r="U143" s="16"/>
      <c r="V143" s="16"/>
      <c r="W143" s="16"/>
      <c r="X143" s="16"/>
      <c r="Y143" s="16"/>
      <c r="Z143" s="16"/>
    </row>
    <row r="144" spans="1:26" ht="12.75" customHeight="1" x14ac:dyDescent="0.2">
      <c r="A144" s="20" t="s">
        <v>52</v>
      </c>
      <c r="B144" s="273" t="str">
        <f>A117</f>
        <v>MÓDULO 6 – CUSTOS INDIRETOS, TRIBUTOS E LUCRO</v>
      </c>
      <c r="C144" s="269"/>
      <c r="D144" s="269"/>
      <c r="E144" s="269"/>
      <c r="F144" s="269"/>
      <c r="G144" s="269"/>
      <c r="H144" s="270"/>
      <c r="I144" s="26">
        <f>I125</f>
        <v>0</v>
      </c>
      <c r="J144" s="16"/>
      <c r="K144" s="16"/>
      <c r="L144" s="16"/>
      <c r="M144" s="16"/>
      <c r="N144" s="16"/>
      <c r="O144" s="16"/>
      <c r="P144" s="16"/>
      <c r="Q144" s="16"/>
      <c r="R144" s="16"/>
      <c r="S144" s="16"/>
      <c r="T144" s="16"/>
      <c r="U144" s="16"/>
      <c r="V144" s="16"/>
      <c r="W144" s="16"/>
      <c r="X144" s="16"/>
      <c r="Y144" s="16"/>
      <c r="Z144" s="16"/>
    </row>
    <row r="145" spans="1:26" ht="12.75" customHeight="1" x14ac:dyDescent="0.2">
      <c r="A145" s="275" t="s">
        <v>154</v>
      </c>
      <c r="B145" s="269"/>
      <c r="C145" s="269"/>
      <c r="D145" s="269"/>
      <c r="E145" s="269"/>
      <c r="F145" s="269"/>
      <c r="G145" s="269"/>
      <c r="H145" s="270"/>
      <c r="I145" s="61">
        <f>TRUNC(SUM(I143:I144),2)</f>
        <v>1515.92</v>
      </c>
      <c r="J145" s="46"/>
      <c r="K145" s="46"/>
      <c r="L145" s="16"/>
      <c r="M145" s="16"/>
      <c r="N145" s="16"/>
      <c r="O145" s="16"/>
      <c r="P145" s="16"/>
      <c r="Q145" s="16"/>
      <c r="R145" s="16"/>
      <c r="S145" s="16"/>
      <c r="T145" s="16"/>
      <c r="U145" s="16"/>
      <c r="V145" s="16"/>
      <c r="W145" s="16"/>
      <c r="X145" s="16"/>
      <c r="Y145" s="16"/>
      <c r="Z145" s="16"/>
    </row>
    <row r="146" spans="1:26" ht="12.75" customHeight="1" x14ac:dyDescent="0.2">
      <c r="A146" s="15"/>
      <c r="B146" s="15"/>
      <c r="C146" s="15"/>
      <c r="D146" s="15"/>
      <c r="E146" s="15"/>
      <c r="F146" s="15"/>
      <c r="G146" s="15"/>
      <c r="H146" s="15"/>
      <c r="I146" s="45"/>
      <c r="J146" s="16"/>
      <c r="K146" s="16"/>
      <c r="L146" s="16"/>
      <c r="M146" s="16"/>
      <c r="N146" s="16"/>
      <c r="O146" s="16"/>
      <c r="P146" s="16"/>
      <c r="Q146" s="16"/>
      <c r="R146" s="16"/>
      <c r="S146" s="16"/>
      <c r="T146" s="16"/>
      <c r="U146" s="16"/>
      <c r="V146" s="16"/>
      <c r="W146" s="16"/>
      <c r="X146" s="16"/>
      <c r="Y146" s="16"/>
      <c r="Z146" s="16"/>
    </row>
    <row r="147" spans="1:26" ht="12.75" customHeight="1" x14ac:dyDescent="0.2">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ht="12.75" customHeight="1" x14ac:dyDescent="0.2">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ht="12.75" customHeight="1" x14ac:dyDescent="0.2">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ht="12.75" customHeight="1" x14ac:dyDescent="0.2">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ht="12.75" customHeight="1" x14ac:dyDescent="0.2">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ht="12.75" customHeight="1" x14ac:dyDescent="0.2">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ht="12.75" customHeight="1" x14ac:dyDescent="0.2">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ht="12.75" customHeight="1" x14ac:dyDescent="0.2">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ht="12.75" customHeight="1" x14ac:dyDescent="0.2">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ht="12.75" customHeight="1" x14ac:dyDescent="0.2">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ht="12.75" customHeight="1" x14ac:dyDescent="0.2">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ht="12.75" customHeight="1" x14ac:dyDescent="0.2">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ht="12.75" customHeight="1" x14ac:dyDescent="0.2">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ht="12.75" customHeight="1" x14ac:dyDescent="0.2">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ht="12.75" customHeight="1" x14ac:dyDescent="0.2">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ht="12.75" customHeight="1" x14ac:dyDescent="0.2">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ht="12.75" customHeight="1" x14ac:dyDescent="0.2">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ht="12.75" customHeight="1" x14ac:dyDescent="0.2">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ht="12.75" customHeight="1" x14ac:dyDescent="0.2">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ht="12.75" customHeight="1" x14ac:dyDescent="0.2">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ht="12.75" customHeight="1" x14ac:dyDescent="0.2">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ht="12.75" customHeight="1" x14ac:dyDescent="0.2">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ht="12.75" customHeight="1" x14ac:dyDescent="0.2">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ht="12.75" customHeight="1" x14ac:dyDescent="0.2">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ht="12.75" customHeight="1" x14ac:dyDescent="0.2">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ht="12.75" customHeight="1" x14ac:dyDescent="0.2">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ht="12.75" customHeight="1" x14ac:dyDescent="0.2">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ht="12.75" customHeight="1" x14ac:dyDescent="0.2">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ht="12.75" customHeight="1" x14ac:dyDescent="0.2">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ht="12.75" customHeight="1" x14ac:dyDescent="0.2">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ht="12.75" customHeight="1" x14ac:dyDescent="0.2">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ht="12.75" customHeight="1" x14ac:dyDescent="0.2">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ht="12.75" customHeight="1" x14ac:dyDescent="0.2">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ht="12.75" customHeight="1" x14ac:dyDescent="0.2">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ht="12.75" customHeight="1" x14ac:dyDescent="0.2">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ht="12.75" customHeight="1" x14ac:dyDescent="0.2">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ht="12.75" customHeight="1" x14ac:dyDescent="0.2">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ht="12.75" customHeight="1" x14ac:dyDescent="0.2">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ht="12.75" customHeight="1" x14ac:dyDescent="0.2">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ht="12.75" customHeight="1" x14ac:dyDescent="0.2">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ht="12.75" customHeight="1" x14ac:dyDescent="0.2">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ht="12.75" customHeight="1" x14ac:dyDescent="0.2">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ht="12.75" customHeight="1" x14ac:dyDescent="0.2">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ht="12.75" customHeight="1" x14ac:dyDescent="0.2">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ht="12.75" customHeight="1" x14ac:dyDescent="0.2">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ht="12.75" customHeight="1" x14ac:dyDescent="0.2">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ht="12.75" customHeight="1" x14ac:dyDescent="0.2">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ht="12.75" customHeight="1" x14ac:dyDescent="0.2">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ht="12.75" customHeight="1" x14ac:dyDescent="0.2">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ht="12.75" customHeight="1" x14ac:dyDescent="0.2">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ht="12.75" customHeight="1" x14ac:dyDescent="0.2">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ht="12.75" customHeight="1" x14ac:dyDescent="0.2">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ht="12.75" customHeight="1" x14ac:dyDescent="0.2">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ht="12.75" customHeight="1" x14ac:dyDescent="0.2">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ht="12.75" customHeight="1" x14ac:dyDescent="0.2">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ht="12.75" customHeight="1" x14ac:dyDescent="0.2">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ht="12.75" customHeight="1" x14ac:dyDescent="0.2">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ht="12.75" customHeight="1" x14ac:dyDescent="0.2">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ht="12.75" customHeight="1" x14ac:dyDescent="0.2">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ht="12.75" customHeight="1" x14ac:dyDescent="0.2">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ht="12.75" customHeight="1" x14ac:dyDescent="0.2">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ht="12.75" customHeight="1" x14ac:dyDescent="0.2">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ht="12.75" customHeight="1" x14ac:dyDescent="0.2">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ht="12.75" customHeight="1" x14ac:dyDescent="0.2">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ht="12.75" customHeight="1" x14ac:dyDescent="0.2">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ht="12.75" customHeight="1" x14ac:dyDescent="0.2">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ht="12.75" customHeight="1" x14ac:dyDescent="0.2">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ht="12.75" customHeight="1" x14ac:dyDescent="0.2">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ht="12.75" customHeight="1" x14ac:dyDescent="0.2">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ht="12.75" customHeight="1" x14ac:dyDescent="0.2">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ht="12.75" customHeight="1" x14ac:dyDescent="0.2">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ht="12.75" customHeight="1" x14ac:dyDescent="0.2">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ht="12.75" customHeight="1" x14ac:dyDescent="0.2">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ht="12.75" customHeight="1" x14ac:dyDescent="0.2">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ht="12.75" customHeight="1" x14ac:dyDescent="0.2">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ht="12.75" customHeight="1" x14ac:dyDescent="0.2">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ht="12.75" customHeight="1" x14ac:dyDescent="0.2">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ht="12.75" customHeight="1" x14ac:dyDescent="0.2">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ht="12.75" customHeight="1" x14ac:dyDescent="0.2">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ht="12.75" customHeight="1" x14ac:dyDescent="0.2">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ht="12.75" customHeight="1" x14ac:dyDescent="0.2">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ht="12.75" customHeight="1" x14ac:dyDescent="0.2">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ht="12.75" customHeight="1" x14ac:dyDescent="0.2">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ht="12.75" customHeight="1" x14ac:dyDescent="0.2">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ht="12.75" customHeight="1" x14ac:dyDescent="0.2">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ht="12.75" customHeight="1" x14ac:dyDescent="0.2">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ht="12.75" customHeight="1" x14ac:dyDescent="0.2">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ht="12.75" customHeight="1" x14ac:dyDescent="0.2">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ht="12.75" customHeight="1" x14ac:dyDescent="0.2">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ht="12.75" customHeight="1" x14ac:dyDescent="0.2">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ht="12.75" customHeight="1" x14ac:dyDescent="0.2">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ht="12.75" customHeight="1" x14ac:dyDescent="0.2">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ht="12.75" customHeight="1" x14ac:dyDescent="0.2">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ht="12.75" customHeight="1" x14ac:dyDescent="0.2">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ht="12.75" customHeight="1" x14ac:dyDescent="0.2">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ht="12.75" customHeight="1" x14ac:dyDescent="0.2">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ht="12.75" customHeight="1" x14ac:dyDescent="0.2">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ht="12.75" customHeight="1" x14ac:dyDescent="0.2">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ht="12.75" customHeight="1" x14ac:dyDescent="0.2">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ht="12.75" customHeight="1" x14ac:dyDescent="0.2">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ht="12.75" customHeight="1" x14ac:dyDescent="0.2">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ht="12.75" customHeight="1" x14ac:dyDescent="0.2">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ht="12.75" customHeight="1" x14ac:dyDescent="0.2">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ht="12.75" customHeight="1" x14ac:dyDescent="0.2">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ht="12.75" customHeight="1" x14ac:dyDescent="0.2">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ht="12.75" customHeight="1" x14ac:dyDescent="0.2">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ht="12.75" customHeight="1" x14ac:dyDescent="0.2">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ht="12.75" customHeight="1" x14ac:dyDescent="0.2">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ht="12.75" customHeight="1" x14ac:dyDescent="0.2">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ht="12.75" customHeight="1" x14ac:dyDescent="0.2">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ht="12.75" customHeight="1" x14ac:dyDescent="0.2">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ht="12.75" customHeight="1" x14ac:dyDescent="0.2">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ht="12.75" customHeight="1" x14ac:dyDescent="0.2">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ht="12.75" customHeight="1" x14ac:dyDescent="0.2">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ht="12.75" customHeight="1" x14ac:dyDescent="0.2">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ht="12.75" customHeight="1" x14ac:dyDescent="0.2">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ht="12.75" customHeight="1" x14ac:dyDescent="0.2">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ht="12.75" customHeight="1" x14ac:dyDescent="0.2">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ht="12.75" customHeight="1" x14ac:dyDescent="0.2">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ht="12.75" customHeight="1" x14ac:dyDescent="0.2">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ht="12.75" customHeight="1" x14ac:dyDescent="0.2">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ht="12.75" customHeight="1" x14ac:dyDescent="0.2">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ht="12.75" customHeight="1" x14ac:dyDescent="0.2">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ht="12.75" customHeight="1" x14ac:dyDescent="0.2">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ht="12.75" customHeight="1" x14ac:dyDescent="0.2">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ht="12.75" customHeight="1" x14ac:dyDescent="0.2">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ht="12.75" customHeight="1" x14ac:dyDescent="0.2">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ht="12.75" customHeight="1" x14ac:dyDescent="0.2">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ht="12.75" customHeight="1" x14ac:dyDescent="0.2">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ht="12.75" customHeight="1" x14ac:dyDescent="0.2">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ht="12.75" customHeight="1" x14ac:dyDescent="0.2">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ht="12.75" customHeight="1" x14ac:dyDescent="0.2">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ht="12.75" customHeight="1" x14ac:dyDescent="0.2">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ht="12.75" customHeight="1" x14ac:dyDescent="0.2">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ht="12.75" customHeight="1" x14ac:dyDescent="0.2">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ht="12.75" customHeight="1" x14ac:dyDescent="0.2">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ht="12.75" customHeight="1" x14ac:dyDescent="0.2">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ht="12.75" customHeight="1" x14ac:dyDescent="0.2">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ht="12.75" customHeight="1" x14ac:dyDescent="0.2">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ht="12.75" customHeight="1" x14ac:dyDescent="0.2">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ht="12.75" customHeight="1" x14ac:dyDescent="0.2">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ht="12.75" customHeight="1" x14ac:dyDescent="0.2">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ht="12.75" customHeight="1" x14ac:dyDescent="0.2">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ht="12.75" customHeight="1" x14ac:dyDescent="0.2">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ht="12.75" customHeight="1" x14ac:dyDescent="0.2">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ht="12.75" customHeight="1" x14ac:dyDescent="0.2">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ht="12.75" customHeight="1" x14ac:dyDescent="0.2">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ht="12.75" customHeight="1" x14ac:dyDescent="0.2">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ht="12.75" customHeight="1" x14ac:dyDescent="0.2">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ht="12.75" customHeight="1" x14ac:dyDescent="0.2">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ht="12.75" customHeight="1" x14ac:dyDescent="0.2">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ht="12.75" customHeight="1" x14ac:dyDescent="0.2">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ht="12.75" customHeight="1" x14ac:dyDescent="0.2">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ht="12.75" customHeight="1" x14ac:dyDescent="0.2">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ht="12.75" customHeight="1" x14ac:dyDescent="0.2">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ht="12.75" customHeight="1" x14ac:dyDescent="0.2">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ht="12.75" customHeight="1" x14ac:dyDescent="0.2">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ht="12.75" customHeight="1" x14ac:dyDescent="0.2">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ht="12.75" customHeight="1" x14ac:dyDescent="0.2">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ht="12.75" customHeight="1" x14ac:dyDescent="0.2">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ht="12.75" customHeight="1" x14ac:dyDescent="0.2">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ht="12.75" customHeight="1" x14ac:dyDescent="0.2">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ht="12.75" customHeight="1" x14ac:dyDescent="0.2">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ht="12.75" customHeight="1" x14ac:dyDescent="0.2">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ht="12.75" customHeight="1" x14ac:dyDescent="0.2">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ht="12.75" customHeight="1" x14ac:dyDescent="0.2">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ht="12.75" customHeight="1" x14ac:dyDescent="0.2">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ht="12.75" customHeight="1" x14ac:dyDescent="0.2">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ht="12.75" customHeight="1" x14ac:dyDescent="0.2">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ht="12.75" customHeight="1" x14ac:dyDescent="0.2">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ht="12.75" customHeight="1" x14ac:dyDescent="0.2">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ht="12.75" customHeight="1" x14ac:dyDescent="0.2">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ht="12.75" customHeight="1" x14ac:dyDescent="0.2">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ht="12.75" customHeight="1" x14ac:dyDescent="0.2">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ht="12.75" customHeight="1" x14ac:dyDescent="0.2">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ht="12.75" customHeight="1" x14ac:dyDescent="0.2">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ht="12.75" customHeight="1" x14ac:dyDescent="0.2">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ht="12.75" customHeight="1" x14ac:dyDescent="0.2">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ht="12.75" customHeight="1" x14ac:dyDescent="0.2">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ht="12.75" customHeight="1" x14ac:dyDescent="0.2">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ht="12.75" customHeight="1" x14ac:dyDescent="0.2">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ht="12.75" customHeight="1" x14ac:dyDescent="0.2">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ht="12.75" customHeight="1" x14ac:dyDescent="0.2">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ht="12.75" customHeight="1" x14ac:dyDescent="0.2">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ht="12.75" customHeight="1" x14ac:dyDescent="0.2">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ht="12.75" customHeight="1" x14ac:dyDescent="0.2">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ht="12.75" customHeight="1" x14ac:dyDescent="0.2">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ht="12.75" customHeight="1" x14ac:dyDescent="0.2">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ht="12.75" customHeight="1" x14ac:dyDescent="0.2">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ht="12.75" customHeight="1" x14ac:dyDescent="0.2">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ht="12.75" customHeight="1" x14ac:dyDescent="0.2">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ht="12.75" customHeight="1" x14ac:dyDescent="0.2">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ht="12.75" customHeight="1" x14ac:dyDescent="0.2">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ht="12.75" customHeight="1" x14ac:dyDescent="0.2">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ht="12.75" customHeight="1" x14ac:dyDescent="0.2">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ht="12.75" customHeight="1" x14ac:dyDescent="0.2">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ht="12.75" customHeight="1" x14ac:dyDescent="0.2">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ht="12.75" customHeight="1" x14ac:dyDescent="0.2">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ht="12.75" customHeight="1" x14ac:dyDescent="0.2">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ht="15.75" customHeight="1" x14ac:dyDescent="0.2"/>
    <row r="347" spans="1:26" ht="15.75" customHeight="1" x14ac:dyDescent="0.2"/>
    <row r="348" spans="1:26" ht="15.75" customHeight="1" x14ac:dyDescent="0.2"/>
    <row r="349" spans="1:26" ht="15.75" customHeight="1" x14ac:dyDescent="0.2"/>
    <row r="350" spans="1:26" ht="15.75" customHeight="1" x14ac:dyDescent="0.2"/>
    <row r="351" spans="1:26" ht="15.75" customHeight="1" x14ac:dyDescent="0.2"/>
    <row r="352" spans="1:26"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sheetData>
  <mergeCells count="150">
    <mergeCell ref="B35:G35"/>
    <mergeCell ref="B36:G36"/>
    <mergeCell ref="A37:H37"/>
    <mergeCell ref="A38:I38"/>
    <mergeCell ref="A39:I39"/>
    <mergeCell ref="A40:G40"/>
    <mergeCell ref="B41:G41"/>
    <mergeCell ref="B42:G42"/>
    <mergeCell ref="B43:G43"/>
    <mergeCell ref="A44:I44"/>
    <mergeCell ref="A45:I45"/>
    <mergeCell ref="A46:I46"/>
    <mergeCell ref="A47:I47"/>
    <mergeCell ref="A48:I48"/>
    <mergeCell ref="A49:G49"/>
    <mergeCell ref="B50:G50"/>
    <mergeCell ref="B51:G51"/>
    <mergeCell ref="B52:G52"/>
    <mergeCell ref="B53:G53"/>
    <mergeCell ref="B54:G54"/>
    <mergeCell ref="B55:G55"/>
    <mergeCell ref="B56:G56"/>
    <mergeCell ref="B57:G57"/>
    <mergeCell ref="A58:G58"/>
    <mergeCell ref="A59:I59"/>
    <mergeCell ref="A60:G60"/>
    <mergeCell ref="B61:G61"/>
    <mergeCell ref="A74:H74"/>
    <mergeCell ref="B75:H75"/>
    <mergeCell ref="B76:H76"/>
    <mergeCell ref="B77:H77"/>
    <mergeCell ref="A78:H78"/>
    <mergeCell ref="J69:R69"/>
    <mergeCell ref="B62:G62"/>
    <mergeCell ref="B63:G63"/>
    <mergeCell ref="B64:G64"/>
    <mergeCell ref="B65:G65"/>
    <mergeCell ref="B66:G66"/>
    <mergeCell ref="A67:H67"/>
    <mergeCell ref="A68:I68"/>
    <mergeCell ref="A69:I69"/>
    <mergeCell ref="A98:G98"/>
    <mergeCell ref="A99:I99"/>
    <mergeCell ref="A100:G100"/>
    <mergeCell ref="B101:G101"/>
    <mergeCell ref="A102:G102"/>
    <mergeCell ref="A103:I103"/>
    <mergeCell ref="A104:I104"/>
    <mergeCell ref="B94:G94"/>
    <mergeCell ref="B95:G95"/>
    <mergeCell ref="B96:G96"/>
    <mergeCell ref="B97:G97"/>
    <mergeCell ref="A105:H105"/>
    <mergeCell ref="B106:H106"/>
    <mergeCell ref="B107:H107"/>
    <mergeCell ref="A108:H108"/>
    <mergeCell ref="A109:I109"/>
    <mergeCell ref="A110:I110"/>
    <mergeCell ref="B111:G111"/>
    <mergeCell ref="B112:G112"/>
    <mergeCell ref="B113:G113"/>
    <mergeCell ref="A115:G115"/>
    <mergeCell ref="A116:I116"/>
    <mergeCell ref="A117:I117"/>
    <mergeCell ref="B118:G118"/>
    <mergeCell ref="B119:G119"/>
    <mergeCell ref="B120:G120"/>
    <mergeCell ref="B121:G121"/>
    <mergeCell ref="B122:G122"/>
    <mergeCell ref="B123:G123"/>
    <mergeCell ref="B124:G124"/>
    <mergeCell ref="A125:G125"/>
    <mergeCell ref="B126:I126"/>
    <mergeCell ref="B127:G127"/>
    <mergeCell ref="B128:G128"/>
    <mergeCell ref="B130:G130"/>
    <mergeCell ref="B132:G132"/>
    <mergeCell ref="B134:G134"/>
    <mergeCell ref="A136:I136"/>
    <mergeCell ref="B144:H144"/>
    <mergeCell ref="A145:H145"/>
    <mergeCell ref="A137:H137"/>
    <mergeCell ref="B138:H138"/>
    <mergeCell ref="B139:H139"/>
    <mergeCell ref="B140:H140"/>
    <mergeCell ref="B141:H141"/>
    <mergeCell ref="B142:H142"/>
    <mergeCell ref="B143:H143"/>
    <mergeCell ref="A1:I1"/>
    <mergeCell ref="A2:I2"/>
    <mergeCell ref="A3:I3"/>
    <mergeCell ref="A6:I6"/>
    <mergeCell ref="A8:I8"/>
    <mergeCell ref="A10:I10"/>
    <mergeCell ref="A12:I12"/>
    <mergeCell ref="B13:G13"/>
    <mergeCell ref="H13:I13"/>
    <mergeCell ref="A4:I4"/>
    <mergeCell ref="A5:I5"/>
    <mergeCell ref="B14:G14"/>
    <mergeCell ref="H14:I14"/>
    <mergeCell ref="B15:G15"/>
    <mergeCell ref="H15:I15"/>
    <mergeCell ref="H16:I16"/>
    <mergeCell ref="B16:G16"/>
    <mergeCell ref="B17:G17"/>
    <mergeCell ref="H17:I17"/>
    <mergeCell ref="A18:I18"/>
    <mergeCell ref="A19:B19"/>
    <mergeCell ref="C19:D19"/>
    <mergeCell ref="E19:I19"/>
    <mergeCell ref="A20:B20"/>
    <mergeCell ref="C20:D20"/>
    <mergeCell ref="E20:I20"/>
    <mergeCell ref="A22:I22"/>
    <mergeCell ref="B23:G23"/>
    <mergeCell ref="H23:I23"/>
    <mergeCell ref="H24:I24"/>
    <mergeCell ref="B24:G24"/>
    <mergeCell ref="B25:G25"/>
    <mergeCell ref="H25:I25"/>
    <mergeCell ref="B26:G26"/>
    <mergeCell ref="H26:I26"/>
    <mergeCell ref="B27:G27"/>
    <mergeCell ref="H27:I27"/>
    <mergeCell ref="A28:I28"/>
    <mergeCell ref="A29:I29"/>
    <mergeCell ref="A30:G30"/>
    <mergeCell ref="B31:G31"/>
    <mergeCell ref="B32:G32"/>
    <mergeCell ref="B33:G33"/>
    <mergeCell ref="B34:G34"/>
    <mergeCell ref="A91:G91"/>
    <mergeCell ref="B92:G92"/>
    <mergeCell ref="B93:G93"/>
    <mergeCell ref="A89:I89"/>
    <mergeCell ref="A90:I90"/>
    <mergeCell ref="A80:I80"/>
    <mergeCell ref="B81:G81"/>
    <mergeCell ref="B82:G82"/>
    <mergeCell ref="B83:G83"/>
    <mergeCell ref="B84:G84"/>
    <mergeCell ref="B85:G85"/>
    <mergeCell ref="B86:G86"/>
    <mergeCell ref="B87:G87"/>
    <mergeCell ref="A88:G88"/>
    <mergeCell ref="A70:I70"/>
    <mergeCell ref="A71:I71"/>
    <mergeCell ref="A72:I72"/>
    <mergeCell ref="A73:I73"/>
  </mergeCells>
  <pageMargins left="0.31496062992125984" right="0.31496062992125984" top="0.78740157480314965" bottom="0.78740157480314965" header="0" footer="0"/>
  <pageSetup paperSize="9" orientation="portrait" r:id="rId1"/>
  <rowBreaks count="1" manualBreakCount="1">
    <brk id="6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Z1000"/>
  <sheetViews>
    <sheetView topLeftCell="A99" workbookViewId="0">
      <selection activeCell="H117" sqref="H117:H118"/>
    </sheetView>
  </sheetViews>
  <sheetFormatPr defaultColWidth="12.5703125" defaultRowHeight="15" customHeight="1" x14ac:dyDescent="0.2"/>
  <cols>
    <col min="1" max="1" width="9.140625" customWidth="1"/>
    <col min="2" max="2" width="11.7109375" customWidth="1"/>
    <col min="3" max="6" width="9.140625" customWidth="1"/>
    <col min="7" max="7" width="13.42578125" customWidth="1"/>
    <col min="8" max="8" width="14.140625" customWidth="1"/>
    <col min="9" max="9" width="16.42578125" customWidth="1"/>
    <col min="10" max="10" width="12" customWidth="1"/>
    <col min="11" max="11" width="14.28515625" customWidth="1"/>
    <col min="12" max="12" width="9.140625" customWidth="1"/>
    <col min="13" max="13" width="13.7109375" customWidth="1"/>
    <col min="14" max="18" width="9.140625" customWidth="1"/>
    <col min="19" max="26" width="8.5703125" customWidth="1"/>
  </cols>
  <sheetData>
    <row r="1" spans="1:26" ht="18.75" customHeight="1" x14ac:dyDescent="0.2">
      <c r="A1" s="289" t="s">
        <v>12</v>
      </c>
      <c r="B1" s="265"/>
      <c r="C1" s="265"/>
      <c r="D1" s="265"/>
      <c r="E1" s="265"/>
      <c r="F1" s="265"/>
      <c r="G1" s="265"/>
      <c r="H1" s="265"/>
      <c r="I1" s="265"/>
      <c r="J1" s="15"/>
      <c r="K1" s="15"/>
      <c r="L1" s="15"/>
      <c r="M1" s="15"/>
      <c r="N1" s="16"/>
      <c r="O1" s="15"/>
      <c r="P1" s="16"/>
      <c r="Q1" s="16"/>
      <c r="R1" s="16"/>
      <c r="S1" s="16"/>
      <c r="T1" s="16"/>
      <c r="U1" s="16"/>
      <c r="V1" s="16"/>
      <c r="W1" s="16"/>
      <c r="X1" s="16"/>
      <c r="Y1" s="16"/>
      <c r="Z1" s="16"/>
    </row>
    <row r="2" spans="1:26" ht="11.25" customHeight="1" x14ac:dyDescent="0.2">
      <c r="A2" s="289" t="s">
        <v>13</v>
      </c>
      <c r="B2" s="265"/>
      <c r="C2" s="265"/>
      <c r="D2" s="265"/>
      <c r="E2" s="265"/>
      <c r="F2" s="265"/>
      <c r="G2" s="265"/>
      <c r="H2" s="265"/>
      <c r="I2" s="265"/>
      <c r="J2" s="15"/>
      <c r="K2" s="15"/>
      <c r="L2" s="15"/>
      <c r="M2" s="15"/>
      <c r="N2" s="16"/>
      <c r="O2" s="15"/>
      <c r="P2" s="16"/>
      <c r="Q2" s="16"/>
      <c r="R2" s="16"/>
      <c r="S2" s="16"/>
      <c r="T2" s="16"/>
      <c r="U2" s="16"/>
      <c r="V2" s="16"/>
      <c r="W2" s="16"/>
      <c r="X2" s="16"/>
      <c r="Y2" s="16"/>
      <c r="Z2" s="16"/>
    </row>
    <row r="3" spans="1:26" ht="12.75" customHeight="1" x14ac:dyDescent="0.2">
      <c r="A3" s="289" t="s">
        <v>14</v>
      </c>
      <c r="B3" s="265"/>
      <c r="C3" s="265"/>
      <c r="D3" s="265"/>
      <c r="E3" s="265"/>
      <c r="F3" s="265"/>
      <c r="G3" s="265"/>
      <c r="H3" s="265"/>
      <c r="I3" s="265"/>
      <c r="J3" s="15"/>
      <c r="K3" s="15"/>
      <c r="L3" s="15"/>
      <c r="M3" s="15"/>
      <c r="N3" s="16"/>
      <c r="O3" s="15"/>
      <c r="P3" s="16"/>
      <c r="Q3" s="16"/>
      <c r="R3" s="16"/>
      <c r="S3" s="16"/>
      <c r="T3" s="16"/>
      <c r="U3" s="16"/>
      <c r="V3" s="16"/>
      <c r="W3" s="16"/>
      <c r="X3" s="16"/>
      <c r="Y3" s="16"/>
      <c r="Z3" s="16"/>
    </row>
    <row r="4" spans="1:26" ht="12.75" customHeight="1" x14ac:dyDescent="0.2">
      <c r="A4" s="285"/>
      <c r="B4" s="265"/>
      <c r="C4" s="265"/>
      <c r="D4" s="265"/>
      <c r="E4" s="265"/>
      <c r="F4" s="265"/>
      <c r="G4" s="265"/>
      <c r="H4" s="265"/>
      <c r="I4" s="265"/>
      <c r="J4" s="15"/>
      <c r="K4" s="15"/>
      <c r="L4" s="15"/>
      <c r="M4" s="15"/>
      <c r="N4" s="16"/>
      <c r="O4" s="15"/>
      <c r="P4" s="16"/>
      <c r="Q4" s="16"/>
      <c r="R4" s="16"/>
      <c r="S4" s="16"/>
      <c r="T4" s="16"/>
      <c r="U4" s="16"/>
      <c r="V4" s="16"/>
      <c r="W4" s="16"/>
      <c r="X4" s="16"/>
      <c r="Y4" s="16"/>
      <c r="Z4" s="16"/>
    </row>
    <row r="5" spans="1:26" ht="8.25" customHeight="1" x14ac:dyDescent="0.2">
      <c r="A5" s="17"/>
      <c r="B5" s="17"/>
      <c r="C5" s="17"/>
      <c r="D5" s="17"/>
      <c r="E5" s="17"/>
      <c r="F5" s="17"/>
      <c r="G5" s="17"/>
      <c r="H5" s="17"/>
      <c r="I5" s="17"/>
      <c r="J5" s="15"/>
      <c r="K5" s="15"/>
      <c r="L5" s="15"/>
      <c r="M5" s="15"/>
      <c r="N5" s="16"/>
      <c r="O5" s="15"/>
      <c r="P5" s="16"/>
      <c r="Q5" s="16"/>
      <c r="R5" s="16"/>
      <c r="S5" s="16"/>
      <c r="T5" s="16"/>
      <c r="U5" s="16"/>
      <c r="V5" s="16"/>
      <c r="W5" s="16"/>
      <c r="X5" s="16"/>
      <c r="Y5" s="16"/>
      <c r="Z5" s="16"/>
    </row>
    <row r="6" spans="1:26" ht="12.75" customHeight="1" x14ac:dyDescent="0.2">
      <c r="A6" s="290" t="s">
        <v>15</v>
      </c>
      <c r="B6" s="265"/>
      <c r="C6" s="265"/>
      <c r="D6" s="265"/>
      <c r="E6" s="265"/>
      <c r="F6" s="265"/>
      <c r="G6" s="265"/>
      <c r="H6" s="265"/>
      <c r="I6" s="265"/>
      <c r="J6" s="15"/>
      <c r="K6" s="15"/>
      <c r="L6" s="15"/>
      <c r="M6" s="15"/>
      <c r="N6" s="16"/>
      <c r="O6" s="15"/>
      <c r="P6" s="16"/>
      <c r="Q6" s="16"/>
      <c r="R6" s="16"/>
      <c r="S6" s="16"/>
      <c r="T6" s="16"/>
      <c r="U6" s="16"/>
      <c r="V6" s="16"/>
      <c r="W6" s="16"/>
      <c r="X6" s="16"/>
      <c r="Y6" s="16"/>
      <c r="Z6" s="16"/>
    </row>
    <row r="7" spans="1:26" ht="9.75" customHeight="1" x14ac:dyDescent="0.2">
      <c r="A7" s="18"/>
      <c r="B7" s="18"/>
      <c r="C7" s="18"/>
      <c r="D7" s="18"/>
      <c r="E7" s="18"/>
      <c r="F7" s="18"/>
      <c r="G7" s="18"/>
      <c r="H7" s="18"/>
      <c r="I7" s="18"/>
      <c r="J7" s="15"/>
      <c r="K7" s="15"/>
      <c r="L7" s="15"/>
      <c r="M7" s="15"/>
      <c r="N7" s="16"/>
      <c r="O7" s="15"/>
      <c r="P7" s="16"/>
      <c r="Q7" s="16"/>
      <c r="R7" s="16"/>
      <c r="S7" s="16"/>
      <c r="T7" s="16"/>
      <c r="U7" s="16"/>
      <c r="V7" s="16"/>
      <c r="W7" s="16"/>
      <c r="X7" s="16"/>
      <c r="Y7" s="16"/>
      <c r="Z7" s="16"/>
    </row>
    <row r="8" spans="1:26" ht="12.75" customHeight="1" x14ac:dyDescent="0.2">
      <c r="A8" s="291" t="s">
        <v>16</v>
      </c>
      <c r="B8" s="265"/>
      <c r="C8" s="265"/>
      <c r="D8" s="265"/>
      <c r="E8" s="265"/>
      <c r="F8" s="265"/>
      <c r="G8" s="265"/>
      <c r="H8" s="265"/>
      <c r="I8" s="265"/>
      <c r="J8" s="15"/>
      <c r="K8" s="15"/>
      <c r="L8" s="15"/>
      <c r="M8" s="15"/>
      <c r="N8" s="16"/>
      <c r="O8" s="15"/>
      <c r="P8" s="16"/>
      <c r="Q8" s="16"/>
      <c r="R8" s="16"/>
      <c r="S8" s="16"/>
      <c r="T8" s="16"/>
      <c r="U8" s="16"/>
      <c r="V8" s="16"/>
      <c r="W8" s="16"/>
      <c r="X8" s="16"/>
      <c r="Y8" s="16"/>
      <c r="Z8" s="16"/>
    </row>
    <row r="9" spans="1:26" ht="12.75" customHeight="1" x14ac:dyDescent="0.2">
      <c r="A9" s="19"/>
      <c r="B9" s="19"/>
      <c r="C9" s="19"/>
      <c r="D9" s="19"/>
      <c r="E9" s="19"/>
      <c r="F9" s="19"/>
      <c r="G9" s="19"/>
      <c r="H9" s="19"/>
      <c r="I9" s="19"/>
      <c r="J9" s="15"/>
      <c r="K9" s="15"/>
      <c r="L9" s="15"/>
      <c r="M9" s="15"/>
      <c r="N9" s="16"/>
      <c r="O9" s="15"/>
      <c r="P9" s="16"/>
      <c r="Q9" s="16"/>
      <c r="R9" s="16"/>
      <c r="S9" s="16"/>
      <c r="T9" s="16"/>
      <c r="U9" s="16"/>
      <c r="V9" s="16"/>
      <c r="W9" s="16"/>
      <c r="X9" s="16"/>
      <c r="Y9" s="16"/>
      <c r="Z9" s="16"/>
    </row>
    <row r="10" spans="1:26" ht="12.75" customHeight="1" x14ac:dyDescent="0.2">
      <c r="A10" s="288" t="s">
        <v>17</v>
      </c>
      <c r="B10" s="269"/>
      <c r="C10" s="269"/>
      <c r="D10" s="269"/>
      <c r="E10" s="269"/>
      <c r="F10" s="269"/>
      <c r="G10" s="269"/>
      <c r="H10" s="269"/>
      <c r="I10" s="270"/>
      <c r="J10" s="15"/>
      <c r="K10" s="15"/>
      <c r="L10" s="15"/>
      <c r="M10" s="15"/>
      <c r="N10" s="16"/>
      <c r="O10" s="15"/>
      <c r="P10" s="16"/>
      <c r="Q10" s="16"/>
      <c r="R10" s="16"/>
      <c r="S10" s="16"/>
      <c r="T10" s="16"/>
      <c r="U10" s="16"/>
      <c r="V10" s="16"/>
      <c r="W10" s="16"/>
      <c r="X10" s="16"/>
      <c r="Y10" s="16"/>
      <c r="Z10" s="16"/>
    </row>
    <row r="11" spans="1:26" ht="12.75" customHeight="1" x14ac:dyDescent="0.2">
      <c r="A11" s="20" t="s">
        <v>18</v>
      </c>
      <c r="B11" s="273" t="s">
        <v>19</v>
      </c>
      <c r="C11" s="269"/>
      <c r="D11" s="269"/>
      <c r="E11" s="269"/>
      <c r="F11" s="269"/>
      <c r="G11" s="270"/>
      <c r="H11" s="292"/>
      <c r="I11" s="270"/>
      <c r="J11" s="15"/>
      <c r="K11" s="15"/>
      <c r="L11" s="15"/>
      <c r="M11" s="15"/>
      <c r="N11" s="16"/>
      <c r="O11" s="15"/>
      <c r="P11" s="16"/>
      <c r="Q11" s="16"/>
      <c r="R11" s="16"/>
      <c r="S11" s="16"/>
      <c r="T11" s="16"/>
      <c r="U11" s="16"/>
      <c r="V11" s="16"/>
      <c r="W11" s="16"/>
      <c r="X11" s="16"/>
      <c r="Y11" s="16"/>
      <c r="Z11" s="16"/>
    </row>
    <row r="12" spans="1:26" ht="12.75" customHeight="1" x14ac:dyDescent="0.2">
      <c r="A12" s="20" t="s">
        <v>20</v>
      </c>
      <c r="B12" s="273" t="s">
        <v>21</v>
      </c>
      <c r="C12" s="269"/>
      <c r="D12" s="269"/>
      <c r="E12" s="269"/>
      <c r="F12" s="269"/>
      <c r="G12" s="270"/>
      <c r="H12" s="281" t="s">
        <v>22</v>
      </c>
      <c r="I12" s="270"/>
      <c r="J12" s="15"/>
      <c r="K12" s="15"/>
      <c r="L12" s="15"/>
      <c r="M12" s="15"/>
      <c r="N12" s="16"/>
      <c r="O12" s="15"/>
      <c r="P12" s="16"/>
      <c r="Q12" s="16"/>
      <c r="R12" s="16"/>
      <c r="S12" s="16"/>
      <c r="T12" s="16"/>
      <c r="U12" s="16"/>
      <c r="V12" s="16"/>
      <c r="W12" s="16"/>
      <c r="X12" s="16"/>
      <c r="Y12" s="16"/>
      <c r="Z12" s="16"/>
    </row>
    <row r="13" spans="1:26" ht="12.75" customHeight="1" x14ac:dyDescent="0.2">
      <c r="A13" s="20" t="s">
        <v>23</v>
      </c>
      <c r="B13" s="273" t="s">
        <v>24</v>
      </c>
      <c r="C13" s="269"/>
      <c r="D13" s="269"/>
      <c r="E13" s="269"/>
      <c r="F13" s="269"/>
      <c r="G13" s="270"/>
      <c r="H13" s="284" t="s">
        <v>25</v>
      </c>
      <c r="I13" s="270"/>
      <c r="J13" s="15"/>
      <c r="K13" s="15"/>
      <c r="L13" s="15"/>
      <c r="M13" s="15"/>
      <c r="N13" s="16"/>
      <c r="O13" s="15"/>
      <c r="P13" s="16"/>
      <c r="Q13" s="16"/>
      <c r="R13" s="16"/>
      <c r="S13" s="16"/>
      <c r="T13" s="16"/>
      <c r="U13" s="16"/>
      <c r="V13" s="16"/>
      <c r="W13" s="16"/>
      <c r="X13" s="16"/>
      <c r="Y13" s="16"/>
      <c r="Z13" s="16"/>
    </row>
    <row r="14" spans="1:26" ht="12.75" customHeight="1" x14ac:dyDescent="0.2">
      <c r="A14" s="20" t="s">
        <v>26</v>
      </c>
      <c r="B14" s="273" t="s">
        <v>27</v>
      </c>
      <c r="C14" s="269"/>
      <c r="D14" s="269"/>
      <c r="E14" s="269"/>
      <c r="F14" s="269"/>
      <c r="G14" s="270"/>
      <c r="H14" s="281">
        <v>12</v>
      </c>
      <c r="I14" s="270"/>
      <c r="J14" s="15"/>
      <c r="K14" s="15"/>
      <c r="L14" s="15"/>
      <c r="M14" s="15"/>
      <c r="N14" s="16"/>
      <c r="O14" s="15"/>
      <c r="P14" s="16"/>
      <c r="Q14" s="16"/>
      <c r="R14" s="16"/>
      <c r="S14" s="16"/>
      <c r="T14" s="16"/>
      <c r="U14" s="16"/>
      <c r="V14" s="16"/>
      <c r="W14" s="16"/>
      <c r="X14" s="16"/>
      <c r="Y14" s="16"/>
      <c r="Z14" s="16"/>
    </row>
    <row r="15" spans="1:26" ht="12.75" customHeight="1" x14ac:dyDescent="0.2">
      <c r="A15" s="20" t="s">
        <v>28</v>
      </c>
      <c r="B15" s="273" t="s">
        <v>29</v>
      </c>
      <c r="C15" s="269"/>
      <c r="D15" s="269"/>
      <c r="E15" s="269"/>
      <c r="F15" s="269"/>
      <c r="G15" s="270"/>
      <c r="H15" s="281" t="s">
        <v>30</v>
      </c>
      <c r="I15" s="270"/>
      <c r="J15" s="15"/>
      <c r="K15" s="15"/>
      <c r="L15" s="15"/>
      <c r="M15" s="15"/>
      <c r="N15" s="16"/>
      <c r="O15" s="15"/>
      <c r="P15" s="16"/>
      <c r="Q15" s="16"/>
      <c r="R15" s="16"/>
      <c r="S15" s="16"/>
      <c r="T15" s="16"/>
      <c r="U15" s="16"/>
      <c r="V15" s="16"/>
      <c r="W15" s="16"/>
      <c r="X15" s="16"/>
      <c r="Y15" s="16"/>
      <c r="Z15" s="16"/>
    </row>
    <row r="16" spans="1:26" ht="12.75" customHeight="1" x14ac:dyDescent="0.2">
      <c r="A16" s="288" t="s">
        <v>31</v>
      </c>
      <c r="B16" s="269"/>
      <c r="C16" s="269"/>
      <c r="D16" s="269"/>
      <c r="E16" s="269"/>
      <c r="F16" s="269"/>
      <c r="G16" s="269"/>
      <c r="H16" s="269"/>
      <c r="I16" s="270"/>
      <c r="J16" s="15"/>
      <c r="K16" s="15"/>
      <c r="L16" s="15"/>
      <c r="M16" s="15"/>
      <c r="N16" s="16"/>
      <c r="O16" s="15"/>
      <c r="P16" s="16"/>
      <c r="Q16" s="16"/>
      <c r="R16" s="16"/>
      <c r="S16" s="16"/>
      <c r="T16" s="16"/>
      <c r="U16" s="16"/>
      <c r="V16" s="16"/>
      <c r="W16" s="16"/>
      <c r="X16" s="16"/>
      <c r="Y16" s="16"/>
      <c r="Z16" s="16"/>
    </row>
    <row r="17" spans="1:26" ht="12.75" customHeight="1" x14ac:dyDescent="0.2">
      <c r="A17" s="281" t="s">
        <v>32</v>
      </c>
      <c r="B17" s="270"/>
      <c r="C17" s="281" t="s">
        <v>33</v>
      </c>
      <c r="D17" s="270"/>
      <c r="E17" s="281" t="s">
        <v>34</v>
      </c>
      <c r="F17" s="269"/>
      <c r="G17" s="269"/>
      <c r="H17" s="269"/>
      <c r="I17" s="270"/>
      <c r="J17" s="15"/>
      <c r="K17" s="15"/>
      <c r="L17" s="15"/>
      <c r="M17" s="15"/>
      <c r="N17" s="16"/>
      <c r="O17" s="15"/>
      <c r="P17" s="16"/>
      <c r="Q17" s="16"/>
      <c r="R17" s="16"/>
      <c r="S17" s="16"/>
      <c r="T17" s="16"/>
      <c r="U17" s="16"/>
      <c r="V17" s="16"/>
      <c r="W17" s="16"/>
      <c r="X17" s="16"/>
      <c r="Y17" s="16"/>
      <c r="Z17" s="16"/>
    </row>
    <row r="18" spans="1:26" ht="31.5" customHeight="1" x14ac:dyDescent="0.2">
      <c r="A18" s="286" t="s">
        <v>155</v>
      </c>
      <c r="B18" s="270"/>
      <c r="C18" s="287" t="s">
        <v>36</v>
      </c>
      <c r="D18" s="270"/>
      <c r="E18" s="287">
        <v>4</v>
      </c>
      <c r="F18" s="269"/>
      <c r="G18" s="269"/>
      <c r="H18" s="269"/>
      <c r="I18" s="270"/>
      <c r="J18" s="15"/>
      <c r="K18" s="15"/>
      <c r="L18" s="15"/>
      <c r="M18" s="15"/>
      <c r="N18" s="16"/>
      <c r="O18" s="15"/>
      <c r="P18" s="16"/>
      <c r="Q18" s="16"/>
      <c r="R18" s="16"/>
      <c r="S18" s="16"/>
      <c r="T18" s="16"/>
      <c r="U18" s="16"/>
      <c r="V18" s="16"/>
      <c r="W18" s="16"/>
      <c r="X18" s="16"/>
      <c r="Y18" s="16"/>
      <c r="Z18" s="16"/>
    </row>
    <row r="19" spans="1:26" ht="12.75" customHeight="1" x14ac:dyDescent="0.2">
      <c r="A19" s="17"/>
      <c r="B19" s="19"/>
      <c r="C19" s="19"/>
      <c r="D19" s="19"/>
      <c r="E19" s="19"/>
      <c r="F19" s="19"/>
      <c r="G19" s="19"/>
      <c r="H19" s="17"/>
      <c r="I19" s="17"/>
      <c r="J19" s="15"/>
      <c r="K19" s="15"/>
      <c r="L19" s="15"/>
      <c r="M19" s="15"/>
      <c r="N19" s="16"/>
      <c r="O19" s="15"/>
      <c r="P19" s="16"/>
      <c r="Q19" s="16"/>
      <c r="R19" s="16"/>
      <c r="S19" s="16"/>
      <c r="T19" s="16"/>
      <c r="U19" s="16"/>
      <c r="V19" s="16"/>
      <c r="W19" s="16"/>
      <c r="X19" s="16"/>
      <c r="Y19" s="16"/>
      <c r="Z19" s="16"/>
    </row>
    <row r="20" spans="1:26" ht="12.75" customHeight="1" x14ac:dyDescent="0.2">
      <c r="A20" s="288" t="s">
        <v>37</v>
      </c>
      <c r="B20" s="269"/>
      <c r="C20" s="269"/>
      <c r="D20" s="269"/>
      <c r="E20" s="269"/>
      <c r="F20" s="269"/>
      <c r="G20" s="269"/>
      <c r="H20" s="269"/>
      <c r="I20" s="270"/>
      <c r="J20" s="15"/>
      <c r="K20" s="15"/>
      <c r="L20" s="15"/>
      <c r="M20" s="21"/>
      <c r="N20" s="16"/>
      <c r="O20" s="15"/>
      <c r="P20" s="16"/>
      <c r="Q20" s="16"/>
      <c r="R20" s="16"/>
      <c r="S20" s="16"/>
      <c r="T20" s="16"/>
      <c r="U20" s="16"/>
      <c r="V20" s="16"/>
      <c r="W20" s="16"/>
      <c r="X20" s="16"/>
      <c r="Y20" s="16"/>
      <c r="Z20" s="16"/>
    </row>
    <row r="21" spans="1:26" ht="24.75" customHeight="1" x14ac:dyDescent="0.2">
      <c r="A21" s="20">
        <v>1</v>
      </c>
      <c r="B21" s="273" t="s">
        <v>38</v>
      </c>
      <c r="C21" s="269"/>
      <c r="D21" s="269"/>
      <c r="E21" s="269"/>
      <c r="F21" s="269"/>
      <c r="G21" s="270"/>
      <c r="H21" s="283" t="s">
        <v>155</v>
      </c>
      <c r="I21" s="270"/>
      <c r="J21" s="15"/>
      <c r="K21" s="15"/>
      <c r="L21" s="15"/>
      <c r="M21" s="15"/>
      <c r="N21" s="16"/>
      <c r="O21" s="15"/>
      <c r="P21" s="16"/>
      <c r="Q21" s="16"/>
      <c r="R21" s="16"/>
      <c r="S21" s="16"/>
      <c r="T21" s="16"/>
      <c r="U21" s="16"/>
      <c r="V21" s="16"/>
      <c r="W21" s="16"/>
      <c r="X21" s="16"/>
      <c r="Y21" s="16"/>
      <c r="Z21" s="16"/>
    </row>
    <row r="22" spans="1:26" ht="12.75" customHeight="1" x14ac:dyDescent="0.2">
      <c r="A22" s="20">
        <v>2</v>
      </c>
      <c r="B22" s="273" t="s">
        <v>39</v>
      </c>
      <c r="C22" s="269"/>
      <c r="D22" s="269"/>
      <c r="E22" s="269"/>
      <c r="F22" s="269"/>
      <c r="G22" s="270"/>
      <c r="H22" s="281">
        <v>513405</v>
      </c>
      <c r="I22" s="270"/>
      <c r="J22" s="15"/>
      <c r="K22" s="15"/>
      <c r="L22" s="15"/>
      <c r="M22" s="15"/>
      <c r="N22" s="16"/>
      <c r="O22" s="15"/>
      <c r="P22" s="16"/>
      <c r="Q22" s="16"/>
      <c r="R22" s="16"/>
      <c r="S22" s="16"/>
      <c r="T22" s="16"/>
      <c r="U22" s="16"/>
      <c r="V22" s="16"/>
      <c r="W22" s="16"/>
      <c r="X22" s="16"/>
      <c r="Y22" s="16"/>
      <c r="Z22" s="16"/>
    </row>
    <row r="23" spans="1:26" ht="12.75" customHeight="1" x14ac:dyDescent="0.2">
      <c r="A23" s="20">
        <v>3</v>
      </c>
      <c r="B23" s="273" t="s">
        <v>40</v>
      </c>
      <c r="C23" s="269"/>
      <c r="D23" s="269"/>
      <c r="E23" s="269"/>
      <c r="F23" s="269"/>
      <c r="G23" s="270"/>
      <c r="H23" s="282">
        <f>'QUADRO RESUMO'!D4</f>
        <v>2238.1</v>
      </c>
      <c r="I23" s="270"/>
      <c r="J23" s="15"/>
      <c r="K23" s="22"/>
      <c r="L23" s="15"/>
      <c r="M23" s="15"/>
      <c r="N23" s="16"/>
      <c r="O23" s="15"/>
      <c r="P23" s="16"/>
      <c r="Q23" s="16"/>
      <c r="R23" s="16"/>
      <c r="S23" s="16"/>
      <c r="T23" s="16"/>
      <c r="U23" s="16"/>
      <c r="V23" s="16"/>
      <c r="W23" s="16"/>
      <c r="X23" s="16"/>
      <c r="Y23" s="16"/>
      <c r="Z23" s="16"/>
    </row>
    <row r="24" spans="1:26" ht="27" customHeight="1" x14ac:dyDescent="0.2">
      <c r="A24" s="20">
        <v>4</v>
      </c>
      <c r="B24" s="273" t="s">
        <v>41</v>
      </c>
      <c r="C24" s="269"/>
      <c r="D24" s="269"/>
      <c r="E24" s="269"/>
      <c r="F24" s="269"/>
      <c r="G24" s="270"/>
      <c r="H24" s="283" t="str">
        <f>H21</f>
        <v>GARÇOM/GARÇONETE</v>
      </c>
      <c r="I24" s="270"/>
      <c r="J24" s="15"/>
      <c r="K24" s="15"/>
      <c r="L24" s="15"/>
      <c r="M24" s="15"/>
      <c r="N24" s="16"/>
      <c r="O24" s="15"/>
      <c r="P24" s="16"/>
      <c r="Q24" s="16"/>
      <c r="R24" s="16"/>
      <c r="S24" s="16"/>
      <c r="T24" s="16"/>
      <c r="U24" s="16"/>
      <c r="V24" s="16"/>
      <c r="W24" s="16"/>
      <c r="X24" s="16"/>
      <c r="Y24" s="16"/>
      <c r="Z24" s="16"/>
    </row>
    <row r="25" spans="1:26" ht="12.75" customHeight="1" x14ac:dyDescent="0.2">
      <c r="A25" s="20">
        <v>5</v>
      </c>
      <c r="B25" s="273" t="s">
        <v>42</v>
      </c>
      <c r="C25" s="269"/>
      <c r="D25" s="269"/>
      <c r="E25" s="269"/>
      <c r="F25" s="269"/>
      <c r="G25" s="270"/>
      <c r="H25" s="284" t="s">
        <v>25</v>
      </c>
      <c r="I25" s="270"/>
      <c r="J25" s="15"/>
      <c r="K25" s="15"/>
      <c r="L25" s="15"/>
      <c r="M25" s="15"/>
      <c r="N25" s="16"/>
      <c r="O25" s="15"/>
      <c r="P25" s="16"/>
      <c r="Q25" s="16"/>
      <c r="R25" s="16"/>
      <c r="S25" s="16"/>
      <c r="T25" s="16"/>
      <c r="U25" s="16"/>
      <c r="V25" s="16"/>
      <c r="W25" s="16"/>
      <c r="X25" s="16"/>
      <c r="Y25" s="16"/>
      <c r="Z25" s="16"/>
    </row>
    <row r="26" spans="1:26" ht="12.75" customHeight="1" x14ac:dyDescent="0.2">
      <c r="A26" s="285"/>
      <c r="B26" s="265"/>
      <c r="C26" s="265"/>
      <c r="D26" s="265"/>
      <c r="E26" s="265"/>
      <c r="F26" s="265"/>
      <c r="G26" s="265"/>
      <c r="H26" s="265"/>
      <c r="I26" s="265"/>
      <c r="J26" s="15"/>
      <c r="K26" s="15"/>
      <c r="L26" s="15"/>
      <c r="M26" s="15"/>
      <c r="N26" s="16"/>
      <c r="O26" s="15"/>
      <c r="P26" s="16"/>
      <c r="Q26" s="16"/>
      <c r="R26" s="16"/>
      <c r="S26" s="16"/>
      <c r="T26" s="16"/>
      <c r="U26" s="16"/>
      <c r="V26" s="16"/>
      <c r="W26" s="16"/>
      <c r="X26" s="16"/>
      <c r="Y26" s="16"/>
      <c r="Z26" s="16"/>
    </row>
    <row r="27" spans="1:26" ht="12.75" customHeight="1" x14ac:dyDescent="0.2">
      <c r="A27" s="271" t="s">
        <v>43</v>
      </c>
      <c r="B27" s="269"/>
      <c r="C27" s="269"/>
      <c r="D27" s="269"/>
      <c r="E27" s="269"/>
      <c r="F27" s="269"/>
      <c r="G27" s="269"/>
      <c r="H27" s="269"/>
      <c r="I27" s="270"/>
      <c r="J27" s="15"/>
      <c r="K27" s="15"/>
      <c r="L27" s="15"/>
      <c r="M27" s="15"/>
      <c r="N27" s="16"/>
      <c r="O27" s="15"/>
      <c r="P27" s="16"/>
      <c r="Q27" s="16"/>
      <c r="R27" s="16"/>
      <c r="S27" s="16"/>
      <c r="T27" s="16"/>
      <c r="U27" s="16"/>
      <c r="V27" s="16"/>
      <c r="W27" s="16"/>
      <c r="X27" s="16"/>
      <c r="Y27" s="16"/>
      <c r="Z27" s="16"/>
    </row>
    <row r="28" spans="1:26" ht="12.75" customHeight="1" x14ac:dyDescent="0.2">
      <c r="A28" s="272" t="s">
        <v>44</v>
      </c>
      <c r="B28" s="269"/>
      <c r="C28" s="269"/>
      <c r="D28" s="269"/>
      <c r="E28" s="269"/>
      <c r="F28" s="269"/>
      <c r="G28" s="270"/>
      <c r="H28" s="23" t="s">
        <v>45</v>
      </c>
      <c r="I28" s="23" t="s">
        <v>46</v>
      </c>
      <c r="J28" s="15"/>
      <c r="K28" s="15"/>
      <c r="L28" s="15"/>
      <c r="M28" s="15"/>
      <c r="N28" s="16"/>
      <c r="O28" s="15"/>
      <c r="P28" s="16"/>
      <c r="Q28" s="16"/>
      <c r="R28" s="16"/>
      <c r="S28" s="16"/>
      <c r="T28" s="16"/>
      <c r="U28" s="16"/>
      <c r="V28" s="16"/>
      <c r="W28" s="16"/>
      <c r="X28" s="16"/>
      <c r="Y28" s="16"/>
      <c r="Z28" s="16"/>
    </row>
    <row r="29" spans="1:26" ht="12.75" customHeight="1" x14ac:dyDescent="0.2">
      <c r="A29" s="24" t="s">
        <v>18</v>
      </c>
      <c r="B29" s="273" t="s">
        <v>47</v>
      </c>
      <c r="C29" s="269"/>
      <c r="D29" s="269"/>
      <c r="E29" s="269"/>
      <c r="F29" s="269"/>
      <c r="G29" s="270"/>
      <c r="H29" s="25"/>
      <c r="I29" s="26">
        <f>H23</f>
        <v>2238.1</v>
      </c>
      <c r="J29" s="15"/>
      <c r="K29" s="15"/>
      <c r="L29" s="15"/>
      <c r="M29" s="15"/>
      <c r="N29" s="16"/>
      <c r="O29" s="15"/>
      <c r="P29" s="16"/>
      <c r="Q29" s="16"/>
      <c r="R29" s="16"/>
      <c r="S29" s="16"/>
      <c r="T29" s="16"/>
      <c r="U29" s="16"/>
      <c r="V29" s="16"/>
      <c r="W29" s="16"/>
      <c r="X29" s="16"/>
      <c r="Y29" s="16"/>
      <c r="Z29" s="16"/>
    </row>
    <row r="30" spans="1:26" ht="12.75" customHeight="1" x14ac:dyDescent="0.2">
      <c r="A30" s="24" t="s">
        <v>20</v>
      </c>
      <c r="B30" s="273" t="s">
        <v>48</v>
      </c>
      <c r="C30" s="269"/>
      <c r="D30" s="269"/>
      <c r="E30" s="269"/>
      <c r="F30" s="269"/>
      <c r="G30" s="270"/>
      <c r="H30" s="27"/>
      <c r="I30" s="26">
        <v>0</v>
      </c>
      <c r="J30" s="15"/>
      <c r="K30" s="15"/>
      <c r="L30" s="15"/>
      <c r="M30" s="15"/>
      <c r="N30" s="16"/>
      <c r="O30" s="15"/>
      <c r="P30" s="16"/>
      <c r="Q30" s="16"/>
      <c r="R30" s="16"/>
      <c r="S30" s="16"/>
      <c r="T30" s="16"/>
      <c r="U30" s="16"/>
      <c r="V30" s="16"/>
      <c r="W30" s="16"/>
      <c r="X30" s="16"/>
      <c r="Y30" s="16"/>
      <c r="Z30" s="16"/>
    </row>
    <row r="31" spans="1:26" ht="12.75" customHeight="1" x14ac:dyDescent="0.2">
      <c r="A31" s="24" t="s">
        <v>23</v>
      </c>
      <c r="B31" s="273" t="s">
        <v>49</v>
      </c>
      <c r="C31" s="269"/>
      <c r="D31" s="269"/>
      <c r="E31" s="269"/>
      <c r="F31" s="269"/>
      <c r="G31" s="270"/>
      <c r="H31" s="27"/>
      <c r="I31" s="26">
        <f>H31*I29</f>
        <v>0</v>
      </c>
      <c r="J31" s="15"/>
      <c r="K31" s="15"/>
      <c r="L31" s="15"/>
      <c r="M31" s="15"/>
      <c r="N31" s="16"/>
      <c r="O31" s="15"/>
      <c r="P31" s="16"/>
      <c r="Q31" s="16"/>
      <c r="R31" s="16"/>
      <c r="S31" s="16"/>
      <c r="T31" s="16"/>
      <c r="U31" s="16"/>
      <c r="V31" s="16"/>
      <c r="W31" s="16"/>
      <c r="X31" s="16"/>
      <c r="Y31" s="16"/>
      <c r="Z31" s="16"/>
    </row>
    <row r="32" spans="1:26" ht="12.75" customHeight="1" x14ac:dyDescent="0.2">
      <c r="A32" s="24" t="s">
        <v>26</v>
      </c>
      <c r="B32" s="273" t="s">
        <v>50</v>
      </c>
      <c r="C32" s="269"/>
      <c r="D32" s="269"/>
      <c r="E32" s="269"/>
      <c r="F32" s="269"/>
      <c r="G32" s="270"/>
      <c r="H32" s="27"/>
      <c r="I32" s="26">
        <v>0</v>
      </c>
      <c r="J32" s="15"/>
      <c r="K32" s="15"/>
      <c r="L32" s="15"/>
      <c r="M32" s="15"/>
      <c r="N32" s="16"/>
      <c r="O32" s="15"/>
      <c r="P32" s="16"/>
      <c r="Q32" s="16"/>
      <c r="R32" s="16"/>
      <c r="S32" s="16"/>
      <c r="T32" s="16"/>
      <c r="U32" s="16"/>
      <c r="V32" s="16"/>
      <c r="W32" s="16"/>
      <c r="X32" s="16"/>
      <c r="Y32" s="16"/>
      <c r="Z32" s="16"/>
    </row>
    <row r="33" spans="1:26" ht="12.75" customHeight="1" x14ac:dyDescent="0.2">
      <c r="A33" s="24" t="s">
        <v>28</v>
      </c>
      <c r="B33" s="273" t="s">
        <v>51</v>
      </c>
      <c r="C33" s="269"/>
      <c r="D33" s="269"/>
      <c r="E33" s="269"/>
      <c r="F33" s="269"/>
      <c r="G33" s="270"/>
      <c r="H33" s="27"/>
      <c r="I33" s="26">
        <v>0</v>
      </c>
      <c r="J33" s="15"/>
      <c r="K33" s="15"/>
      <c r="L33" s="15"/>
      <c r="M33" s="15"/>
      <c r="N33" s="16"/>
      <c r="O33" s="15"/>
      <c r="P33" s="16"/>
      <c r="Q33" s="16"/>
      <c r="R33" s="16"/>
      <c r="S33" s="16"/>
      <c r="T33" s="16"/>
      <c r="U33" s="16"/>
      <c r="V33" s="16"/>
      <c r="W33" s="16"/>
      <c r="X33" s="16"/>
      <c r="Y33" s="16"/>
      <c r="Z33" s="16"/>
    </row>
    <row r="34" spans="1:26" ht="12.75" customHeight="1" x14ac:dyDescent="0.2">
      <c r="A34" s="24" t="s">
        <v>52</v>
      </c>
      <c r="B34" s="273" t="s">
        <v>53</v>
      </c>
      <c r="C34" s="269"/>
      <c r="D34" s="269"/>
      <c r="E34" s="269"/>
      <c r="F34" s="269"/>
      <c r="G34" s="270"/>
      <c r="H34" s="27"/>
      <c r="I34" s="26">
        <v>0</v>
      </c>
      <c r="J34" s="15"/>
      <c r="K34" s="15"/>
      <c r="L34" s="15"/>
      <c r="M34" s="15"/>
      <c r="N34" s="16"/>
      <c r="O34" s="15"/>
      <c r="P34" s="16"/>
      <c r="Q34" s="16"/>
      <c r="R34" s="16"/>
      <c r="S34" s="16"/>
      <c r="T34" s="16"/>
      <c r="U34" s="16"/>
      <c r="V34" s="16"/>
      <c r="W34" s="16"/>
      <c r="X34" s="16"/>
      <c r="Y34" s="16"/>
      <c r="Z34" s="16"/>
    </row>
    <row r="35" spans="1:26" ht="12.75" customHeight="1" x14ac:dyDescent="0.2">
      <c r="A35" s="275" t="s">
        <v>54</v>
      </c>
      <c r="B35" s="269"/>
      <c r="C35" s="269"/>
      <c r="D35" s="269"/>
      <c r="E35" s="269"/>
      <c r="F35" s="269"/>
      <c r="G35" s="269"/>
      <c r="H35" s="270"/>
      <c r="I35" s="28">
        <f>SUM(I29:I34)</f>
        <v>2238.1</v>
      </c>
      <c r="J35" s="15"/>
      <c r="K35" s="15"/>
      <c r="L35" s="15"/>
      <c r="M35" s="15"/>
      <c r="N35" s="16"/>
      <c r="O35" s="15"/>
      <c r="P35" s="16"/>
      <c r="Q35" s="16"/>
      <c r="R35" s="16"/>
      <c r="S35" s="16"/>
      <c r="T35" s="16"/>
      <c r="U35" s="16"/>
      <c r="V35" s="16"/>
      <c r="W35" s="16"/>
      <c r="X35" s="16"/>
      <c r="Y35" s="16"/>
      <c r="Z35" s="16"/>
    </row>
    <row r="36" spans="1:26" ht="12.75" customHeight="1" x14ac:dyDescent="0.2">
      <c r="A36" s="315"/>
      <c r="B36" s="295"/>
      <c r="C36" s="295"/>
      <c r="D36" s="295"/>
      <c r="E36" s="295"/>
      <c r="F36" s="295"/>
      <c r="G36" s="295"/>
      <c r="H36" s="295"/>
      <c r="I36" s="295"/>
      <c r="J36" s="15"/>
      <c r="K36" s="15"/>
      <c r="L36" s="15"/>
      <c r="M36" s="15"/>
      <c r="N36" s="16"/>
      <c r="O36" s="15"/>
      <c r="P36" s="16"/>
      <c r="Q36" s="16"/>
      <c r="R36" s="16"/>
      <c r="S36" s="16"/>
      <c r="T36" s="16"/>
      <c r="U36" s="16"/>
      <c r="V36" s="16"/>
      <c r="W36" s="16"/>
      <c r="X36" s="16"/>
      <c r="Y36" s="16"/>
      <c r="Z36" s="16"/>
    </row>
    <row r="37" spans="1:26" ht="12.75" customHeight="1" x14ac:dyDescent="0.2">
      <c r="A37" s="271" t="s">
        <v>55</v>
      </c>
      <c r="B37" s="269"/>
      <c r="C37" s="269"/>
      <c r="D37" s="269"/>
      <c r="E37" s="269"/>
      <c r="F37" s="269"/>
      <c r="G37" s="269"/>
      <c r="H37" s="269"/>
      <c r="I37" s="270"/>
      <c r="J37" s="16"/>
      <c r="K37" s="15"/>
      <c r="L37" s="15"/>
      <c r="M37" s="15"/>
      <c r="N37" s="16"/>
      <c r="O37" s="15"/>
      <c r="P37" s="16"/>
      <c r="Q37" s="16"/>
      <c r="R37" s="16"/>
      <c r="S37" s="16"/>
      <c r="T37" s="16"/>
      <c r="U37" s="16"/>
      <c r="V37" s="16"/>
      <c r="W37" s="16"/>
      <c r="X37" s="16"/>
      <c r="Y37" s="16"/>
      <c r="Z37" s="16"/>
    </row>
    <row r="38" spans="1:26" ht="12.75" customHeight="1" x14ac:dyDescent="0.2">
      <c r="A38" s="272" t="s">
        <v>56</v>
      </c>
      <c r="B38" s="269"/>
      <c r="C38" s="269"/>
      <c r="D38" s="269"/>
      <c r="E38" s="269"/>
      <c r="F38" s="269"/>
      <c r="G38" s="270"/>
      <c r="H38" s="23" t="s">
        <v>45</v>
      </c>
      <c r="I38" s="23" t="s">
        <v>46</v>
      </c>
      <c r="J38" s="16"/>
      <c r="K38" s="15"/>
      <c r="L38" s="15"/>
      <c r="M38" s="15"/>
      <c r="N38" s="16"/>
      <c r="O38" s="15"/>
      <c r="P38" s="16"/>
      <c r="Q38" s="16"/>
      <c r="R38" s="16"/>
      <c r="S38" s="16"/>
      <c r="T38" s="16"/>
      <c r="U38" s="16"/>
      <c r="V38" s="16"/>
      <c r="W38" s="16"/>
      <c r="X38" s="16"/>
      <c r="Y38" s="16"/>
      <c r="Z38" s="16"/>
    </row>
    <row r="39" spans="1:26" ht="12.75" customHeight="1" x14ac:dyDescent="0.2">
      <c r="A39" s="24" t="s">
        <v>18</v>
      </c>
      <c r="B39" s="273" t="s">
        <v>156</v>
      </c>
      <c r="C39" s="269"/>
      <c r="D39" s="269"/>
      <c r="E39" s="269"/>
      <c r="F39" s="269"/>
      <c r="G39" s="270"/>
      <c r="H39" s="27">
        <f>1/12</f>
        <v>8.3333333333333329E-2</v>
      </c>
      <c r="I39" s="26"/>
      <c r="J39" s="16"/>
      <c r="K39" s="15"/>
      <c r="L39" s="15"/>
      <c r="M39" s="15"/>
      <c r="N39" s="16"/>
      <c r="O39" s="15"/>
      <c r="P39" s="16"/>
      <c r="Q39" s="16"/>
      <c r="R39" s="16"/>
      <c r="S39" s="16"/>
      <c r="T39" s="16"/>
      <c r="U39" s="16"/>
      <c r="V39" s="16"/>
      <c r="W39" s="16"/>
      <c r="X39" s="16"/>
      <c r="Y39" s="16"/>
      <c r="Z39" s="16"/>
    </row>
    <row r="40" spans="1:26" ht="12.75" customHeight="1" x14ac:dyDescent="0.2">
      <c r="A40" s="24" t="s">
        <v>20</v>
      </c>
      <c r="B40" s="273" t="s">
        <v>58</v>
      </c>
      <c r="C40" s="269"/>
      <c r="D40" s="269"/>
      <c r="E40" s="269"/>
      <c r="F40" s="269"/>
      <c r="G40" s="270"/>
      <c r="H40" s="27">
        <v>0.121</v>
      </c>
      <c r="I40" s="26"/>
      <c r="J40" s="16"/>
      <c r="K40" s="15"/>
      <c r="L40" s="15"/>
      <c r="M40" s="15"/>
      <c r="N40" s="16"/>
      <c r="O40" s="15"/>
      <c r="P40" s="16"/>
      <c r="Q40" s="16"/>
      <c r="R40" s="16"/>
      <c r="S40" s="16"/>
      <c r="T40" s="16"/>
      <c r="U40" s="16"/>
      <c r="V40" s="16"/>
      <c r="W40" s="16"/>
      <c r="X40" s="16"/>
      <c r="Y40" s="16"/>
      <c r="Z40" s="16"/>
    </row>
    <row r="41" spans="1:26" ht="12.75" customHeight="1" x14ac:dyDescent="0.2">
      <c r="A41" s="24"/>
      <c r="B41" s="281" t="s">
        <v>59</v>
      </c>
      <c r="C41" s="269"/>
      <c r="D41" s="269"/>
      <c r="E41" s="269"/>
      <c r="F41" s="269"/>
      <c r="G41" s="270"/>
      <c r="H41" s="29">
        <f t="shared" ref="H41:I41" si="0">SUM(H39:H40)</f>
        <v>0.20433333333333331</v>
      </c>
      <c r="I41" s="28">
        <f t="shared" si="0"/>
        <v>0</v>
      </c>
      <c r="J41" s="16"/>
      <c r="K41" s="15"/>
      <c r="L41" s="15"/>
      <c r="M41" s="15"/>
      <c r="N41" s="16"/>
      <c r="O41" s="15"/>
      <c r="P41" s="16"/>
      <c r="Q41" s="16"/>
      <c r="R41" s="16"/>
      <c r="S41" s="16"/>
      <c r="T41" s="16"/>
      <c r="U41" s="16"/>
      <c r="V41" s="16"/>
      <c r="W41" s="16"/>
      <c r="X41" s="16"/>
      <c r="Y41" s="16"/>
      <c r="Z41" s="16"/>
    </row>
    <row r="42" spans="1:26" ht="30" hidden="1" customHeight="1" x14ac:dyDescent="0.2">
      <c r="A42" s="307" t="s">
        <v>157</v>
      </c>
      <c r="B42" s="295"/>
      <c r="C42" s="295"/>
      <c r="D42" s="295"/>
      <c r="E42" s="295"/>
      <c r="F42" s="295"/>
      <c r="G42" s="295"/>
      <c r="H42" s="295"/>
      <c r="I42" s="295"/>
      <c r="J42" s="16"/>
      <c r="K42" s="15"/>
      <c r="L42" s="15"/>
      <c r="M42" s="15"/>
      <c r="N42" s="16"/>
      <c r="O42" s="15"/>
      <c r="P42" s="16"/>
      <c r="Q42" s="16"/>
      <c r="R42" s="16"/>
      <c r="S42" s="16"/>
      <c r="T42" s="16"/>
      <c r="U42" s="16"/>
      <c r="V42" s="16"/>
      <c r="W42" s="16"/>
      <c r="X42" s="16"/>
      <c r="Y42" s="16"/>
      <c r="Z42" s="16"/>
    </row>
    <row r="43" spans="1:26" ht="30" hidden="1" customHeight="1" x14ac:dyDescent="0.2">
      <c r="A43" s="308" t="s">
        <v>158</v>
      </c>
      <c r="B43" s="265"/>
      <c r="C43" s="265"/>
      <c r="D43" s="265"/>
      <c r="E43" s="265"/>
      <c r="F43" s="265"/>
      <c r="G43" s="265"/>
      <c r="H43" s="265"/>
      <c r="I43" s="265"/>
      <c r="J43" s="16"/>
      <c r="K43" s="15"/>
      <c r="L43" s="15"/>
      <c r="M43" s="15"/>
      <c r="N43" s="16"/>
      <c r="O43" s="15"/>
      <c r="P43" s="16"/>
      <c r="Q43" s="16"/>
      <c r="R43" s="16"/>
      <c r="S43" s="16"/>
      <c r="T43" s="16"/>
      <c r="U43" s="16"/>
      <c r="V43" s="16"/>
      <c r="W43" s="16"/>
      <c r="X43" s="16"/>
      <c r="Y43" s="16"/>
      <c r="Z43" s="16"/>
    </row>
    <row r="44" spans="1:26" ht="39.75" hidden="1" customHeight="1" x14ac:dyDescent="0.2">
      <c r="A44" s="308" t="s">
        <v>159</v>
      </c>
      <c r="B44" s="265"/>
      <c r="C44" s="265"/>
      <c r="D44" s="265"/>
      <c r="E44" s="265"/>
      <c r="F44" s="265"/>
      <c r="G44" s="265"/>
      <c r="H44" s="265"/>
      <c r="I44" s="265"/>
      <c r="J44" s="16"/>
      <c r="K44" s="15"/>
      <c r="L44" s="15"/>
      <c r="M44" s="15"/>
      <c r="N44" s="16"/>
      <c r="O44" s="15"/>
      <c r="P44" s="16"/>
      <c r="Q44" s="16"/>
      <c r="R44" s="16"/>
      <c r="S44" s="16"/>
      <c r="T44" s="16"/>
      <c r="U44" s="16"/>
      <c r="V44" s="16"/>
      <c r="W44" s="16"/>
      <c r="X44" s="16"/>
      <c r="Y44" s="16"/>
      <c r="Z44" s="16"/>
    </row>
    <row r="45" spans="1:26" ht="39.75" hidden="1" customHeight="1" x14ac:dyDescent="0.2">
      <c r="A45" s="308" t="s">
        <v>160</v>
      </c>
      <c r="B45" s="265"/>
      <c r="C45" s="265"/>
      <c r="D45" s="265"/>
      <c r="E45" s="265"/>
      <c r="F45" s="265"/>
      <c r="G45" s="265"/>
      <c r="H45" s="265"/>
      <c r="I45" s="265"/>
      <c r="J45" s="16"/>
      <c r="K45" s="15"/>
      <c r="L45" s="15"/>
      <c r="M45" s="15"/>
      <c r="N45" s="16"/>
      <c r="O45" s="15"/>
      <c r="P45" s="16"/>
      <c r="Q45" s="16"/>
      <c r="R45" s="16"/>
      <c r="S45" s="16"/>
      <c r="T45" s="16"/>
      <c r="U45" s="16"/>
      <c r="V45" s="16"/>
      <c r="W45" s="16"/>
      <c r="X45" s="16"/>
      <c r="Y45" s="16"/>
      <c r="Z45" s="16"/>
    </row>
    <row r="46" spans="1:26" ht="12.75" customHeight="1" x14ac:dyDescent="0.2">
      <c r="A46" s="310"/>
      <c r="B46" s="311"/>
      <c r="C46" s="311"/>
      <c r="D46" s="311"/>
      <c r="E46" s="311"/>
      <c r="F46" s="311"/>
      <c r="G46" s="311"/>
      <c r="H46" s="311"/>
      <c r="I46" s="312"/>
      <c r="J46" s="30"/>
      <c r="K46" s="31"/>
      <c r="L46" s="15"/>
      <c r="M46" s="15"/>
      <c r="N46" s="16"/>
      <c r="O46" s="15"/>
      <c r="P46" s="16"/>
      <c r="Q46" s="16"/>
      <c r="R46" s="16"/>
      <c r="S46" s="16"/>
      <c r="T46" s="16"/>
      <c r="U46" s="16"/>
      <c r="V46" s="16"/>
      <c r="W46" s="16"/>
      <c r="X46" s="16"/>
      <c r="Y46" s="16"/>
      <c r="Z46" s="16"/>
    </row>
    <row r="47" spans="1:26" ht="12.75" customHeight="1" x14ac:dyDescent="0.2">
      <c r="A47" s="272" t="s">
        <v>64</v>
      </c>
      <c r="B47" s="269"/>
      <c r="C47" s="269"/>
      <c r="D47" s="269"/>
      <c r="E47" s="269"/>
      <c r="F47" s="269"/>
      <c r="G47" s="270"/>
      <c r="H47" s="23" t="s">
        <v>45</v>
      </c>
      <c r="I47" s="23" t="s">
        <v>46</v>
      </c>
      <c r="J47" s="16"/>
      <c r="K47" s="15"/>
      <c r="L47" s="15"/>
      <c r="M47" s="15"/>
      <c r="N47" s="16"/>
      <c r="O47" s="15"/>
      <c r="P47" s="16"/>
      <c r="Q47" s="16"/>
      <c r="R47" s="16"/>
      <c r="S47" s="16"/>
      <c r="T47" s="16"/>
      <c r="U47" s="16"/>
      <c r="V47" s="16"/>
      <c r="W47" s="16"/>
      <c r="X47" s="16"/>
      <c r="Y47" s="16"/>
      <c r="Z47" s="16"/>
    </row>
    <row r="48" spans="1:26" ht="12.75" customHeight="1" x14ac:dyDescent="0.2">
      <c r="A48" s="24" t="s">
        <v>18</v>
      </c>
      <c r="B48" s="273" t="s">
        <v>65</v>
      </c>
      <c r="C48" s="269"/>
      <c r="D48" s="269"/>
      <c r="E48" s="269"/>
      <c r="F48" s="269"/>
      <c r="G48" s="270"/>
      <c r="H48" s="27">
        <v>0.2</v>
      </c>
      <c r="I48" s="26"/>
      <c r="J48" s="16"/>
      <c r="K48" s="15"/>
      <c r="L48" s="15"/>
      <c r="M48" s="15"/>
      <c r="N48" s="16"/>
      <c r="O48" s="15"/>
      <c r="P48" s="16"/>
      <c r="Q48" s="16"/>
      <c r="R48" s="16"/>
      <c r="S48" s="16"/>
      <c r="T48" s="16"/>
      <c r="U48" s="16"/>
      <c r="V48" s="16"/>
      <c r="W48" s="16"/>
      <c r="X48" s="16"/>
      <c r="Y48" s="16"/>
      <c r="Z48" s="16"/>
    </row>
    <row r="49" spans="1:26" ht="12.75" customHeight="1" x14ac:dyDescent="0.2">
      <c r="A49" s="24" t="s">
        <v>20</v>
      </c>
      <c r="B49" s="273" t="s">
        <v>66</v>
      </c>
      <c r="C49" s="269"/>
      <c r="D49" s="269"/>
      <c r="E49" s="269"/>
      <c r="F49" s="269"/>
      <c r="G49" s="270"/>
      <c r="H49" s="27">
        <v>2.5000000000000001E-2</v>
      </c>
      <c r="I49" s="26"/>
      <c r="J49" s="16"/>
      <c r="K49" s="15"/>
      <c r="L49" s="15"/>
      <c r="M49" s="15"/>
      <c r="N49" s="16"/>
      <c r="O49" s="15"/>
      <c r="P49" s="16"/>
      <c r="Q49" s="16"/>
      <c r="R49" s="16"/>
      <c r="S49" s="16"/>
      <c r="T49" s="16"/>
      <c r="U49" s="16"/>
      <c r="V49" s="16"/>
      <c r="W49" s="16"/>
      <c r="X49" s="16"/>
      <c r="Y49" s="16"/>
      <c r="Z49" s="16"/>
    </row>
    <row r="50" spans="1:26" ht="12.75" customHeight="1" x14ac:dyDescent="0.2">
      <c r="A50" s="24" t="s">
        <v>23</v>
      </c>
      <c r="B50" s="313" t="s">
        <v>67</v>
      </c>
      <c r="C50" s="295"/>
      <c r="D50" s="295"/>
      <c r="E50" s="295"/>
      <c r="F50" s="295"/>
      <c r="G50" s="314"/>
      <c r="H50" s="27">
        <v>0.03</v>
      </c>
      <c r="I50" s="26"/>
      <c r="J50" s="32"/>
      <c r="K50" s="33"/>
      <c r="L50" s="15"/>
      <c r="M50" s="15"/>
      <c r="N50" s="16"/>
      <c r="O50" s="15"/>
      <c r="P50" s="16"/>
      <c r="Q50" s="16"/>
      <c r="R50" s="16"/>
      <c r="S50" s="16"/>
      <c r="T50" s="16"/>
      <c r="U50" s="16"/>
      <c r="V50" s="16"/>
      <c r="W50" s="16"/>
      <c r="X50" s="16"/>
      <c r="Y50" s="16"/>
      <c r="Z50" s="16"/>
    </row>
    <row r="51" spans="1:26" ht="12.75" customHeight="1" x14ac:dyDescent="0.2">
      <c r="A51" s="24" t="s">
        <v>26</v>
      </c>
      <c r="B51" s="273" t="s">
        <v>68</v>
      </c>
      <c r="C51" s="269"/>
      <c r="D51" s="269"/>
      <c r="E51" s="269"/>
      <c r="F51" s="269"/>
      <c r="G51" s="270"/>
      <c r="H51" s="27">
        <v>1.4999999999999999E-2</v>
      </c>
      <c r="I51" s="26"/>
      <c r="J51" s="16"/>
      <c r="K51" s="15"/>
      <c r="L51" s="15"/>
      <c r="M51" s="15"/>
      <c r="N51" s="16"/>
      <c r="O51" s="15"/>
      <c r="P51" s="16"/>
      <c r="Q51" s="16"/>
      <c r="R51" s="16"/>
      <c r="S51" s="16"/>
      <c r="T51" s="16"/>
      <c r="U51" s="16"/>
      <c r="V51" s="16"/>
      <c r="W51" s="16"/>
      <c r="X51" s="16"/>
      <c r="Y51" s="16"/>
      <c r="Z51" s="16"/>
    </row>
    <row r="52" spans="1:26" ht="12.75" customHeight="1" x14ac:dyDescent="0.2">
      <c r="A52" s="24" t="s">
        <v>28</v>
      </c>
      <c r="B52" s="273" t="s">
        <v>69</v>
      </c>
      <c r="C52" s="269"/>
      <c r="D52" s="269"/>
      <c r="E52" s="269"/>
      <c r="F52" s="269"/>
      <c r="G52" s="270"/>
      <c r="H52" s="27">
        <v>0.01</v>
      </c>
      <c r="I52" s="26"/>
      <c r="J52" s="16"/>
      <c r="K52" s="15"/>
      <c r="L52" s="15"/>
      <c r="M52" s="15"/>
      <c r="N52" s="16"/>
      <c r="O52" s="15"/>
      <c r="P52" s="16"/>
      <c r="Q52" s="16"/>
      <c r="R52" s="16"/>
      <c r="S52" s="16"/>
      <c r="T52" s="16"/>
      <c r="U52" s="16"/>
      <c r="V52" s="16"/>
      <c r="W52" s="16"/>
      <c r="X52" s="16"/>
      <c r="Y52" s="16"/>
      <c r="Z52" s="16"/>
    </row>
    <row r="53" spans="1:26" ht="12.75" customHeight="1" x14ac:dyDescent="0.2">
      <c r="A53" s="24" t="s">
        <v>52</v>
      </c>
      <c r="B53" s="273" t="s">
        <v>70</v>
      </c>
      <c r="C53" s="269"/>
      <c r="D53" s="269"/>
      <c r="E53" s="269"/>
      <c r="F53" s="269"/>
      <c r="G53" s="270"/>
      <c r="H53" s="27">
        <v>6.0000000000000001E-3</v>
      </c>
      <c r="I53" s="26"/>
      <c r="J53" s="16"/>
      <c r="K53" s="15"/>
      <c r="L53" s="15"/>
      <c r="M53" s="15"/>
      <c r="N53" s="16"/>
      <c r="O53" s="15"/>
      <c r="P53" s="16"/>
      <c r="Q53" s="16"/>
      <c r="R53" s="16"/>
      <c r="S53" s="16"/>
      <c r="T53" s="16"/>
      <c r="U53" s="16"/>
      <c r="V53" s="16"/>
      <c r="W53" s="16"/>
      <c r="X53" s="16"/>
      <c r="Y53" s="16"/>
      <c r="Z53" s="16"/>
    </row>
    <row r="54" spans="1:26" ht="12.75" customHeight="1" x14ac:dyDescent="0.2">
      <c r="A54" s="24" t="s">
        <v>71</v>
      </c>
      <c r="B54" s="273" t="s">
        <v>72</v>
      </c>
      <c r="C54" s="269"/>
      <c r="D54" s="269"/>
      <c r="E54" s="269"/>
      <c r="F54" s="269"/>
      <c r="G54" s="270"/>
      <c r="H54" s="27">
        <v>2E-3</v>
      </c>
      <c r="I54" s="26"/>
      <c r="J54" s="16"/>
      <c r="K54" s="15"/>
      <c r="L54" s="15"/>
      <c r="M54" s="15"/>
      <c r="N54" s="16"/>
      <c r="O54" s="15"/>
      <c r="P54" s="16"/>
      <c r="Q54" s="16"/>
      <c r="R54" s="16"/>
      <c r="S54" s="16"/>
      <c r="T54" s="16"/>
      <c r="U54" s="16"/>
      <c r="V54" s="16"/>
      <c r="W54" s="16"/>
      <c r="X54" s="16"/>
      <c r="Y54" s="16"/>
      <c r="Z54" s="16"/>
    </row>
    <row r="55" spans="1:26" ht="12.75" customHeight="1" x14ac:dyDescent="0.2">
      <c r="A55" s="24" t="s">
        <v>73</v>
      </c>
      <c r="B55" s="273" t="s">
        <v>74</v>
      </c>
      <c r="C55" s="269"/>
      <c r="D55" s="269"/>
      <c r="E55" s="269"/>
      <c r="F55" s="269"/>
      <c r="G55" s="270"/>
      <c r="H55" s="27">
        <v>0.08</v>
      </c>
      <c r="I55" s="26"/>
      <c r="J55" s="16"/>
      <c r="K55" s="15"/>
      <c r="L55" s="15"/>
      <c r="M55" s="15"/>
      <c r="N55" s="16"/>
      <c r="O55" s="15"/>
      <c r="P55" s="16"/>
      <c r="Q55" s="16"/>
      <c r="R55" s="16"/>
      <c r="S55" s="16"/>
      <c r="T55" s="16"/>
      <c r="U55" s="16"/>
      <c r="V55" s="16"/>
      <c r="W55" s="16"/>
      <c r="X55" s="16"/>
      <c r="Y55" s="16"/>
      <c r="Z55" s="16"/>
    </row>
    <row r="56" spans="1:26" ht="12.75" customHeight="1" x14ac:dyDescent="0.2">
      <c r="A56" s="275" t="s">
        <v>75</v>
      </c>
      <c r="B56" s="269"/>
      <c r="C56" s="269"/>
      <c r="D56" s="269"/>
      <c r="E56" s="269"/>
      <c r="F56" s="269"/>
      <c r="G56" s="270"/>
      <c r="H56" s="29">
        <f>SUM(H48:H49,H51:H55,H50,)</f>
        <v>0.36799999999999999</v>
      </c>
      <c r="I56" s="28">
        <f>SUM(I48:I55)</f>
        <v>0</v>
      </c>
      <c r="J56" s="16"/>
      <c r="K56" s="15"/>
      <c r="L56" s="15"/>
      <c r="M56" s="15"/>
      <c r="N56" s="16"/>
      <c r="O56" s="15"/>
      <c r="P56" s="16"/>
      <c r="Q56" s="16"/>
      <c r="R56" s="16"/>
      <c r="S56" s="16"/>
      <c r="T56" s="16"/>
      <c r="U56" s="16"/>
      <c r="V56" s="16"/>
      <c r="W56" s="16"/>
      <c r="X56" s="16"/>
      <c r="Y56" s="16"/>
      <c r="Z56" s="16"/>
    </row>
    <row r="57" spans="1:26" ht="12.75" customHeight="1" x14ac:dyDescent="0.2">
      <c r="A57" s="309"/>
      <c r="B57" s="269"/>
      <c r="C57" s="269"/>
      <c r="D57" s="269"/>
      <c r="E57" s="269"/>
      <c r="F57" s="269"/>
      <c r="G57" s="269"/>
      <c r="H57" s="269"/>
      <c r="I57" s="304"/>
      <c r="J57" s="16"/>
      <c r="K57" s="15"/>
      <c r="L57" s="15"/>
      <c r="M57" s="15"/>
      <c r="N57" s="16"/>
      <c r="O57" s="15"/>
      <c r="P57" s="16"/>
      <c r="Q57" s="16"/>
      <c r="R57" s="16"/>
      <c r="S57" s="16"/>
      <c r="T57" s="16"/>
      <c r="U57" s="16"/>
      <c r="V57" s="16"/>
      <c r="W57" s="16"/>
      <c r="X57" s="16"/>
      <c r="Y57" s="16"/>
      <c r="Z57" s="16"/>
    </row>
    <row r="58" spans="1:26" ht="12.75" customHeight="1" x14ac:dyDescent="0.2">
      <c r="A58" s="272" t="s">
        <v>76</v>
      </c>
      <c r="B58" s="269"/>
      <c r="C58" s="269"/>
      <c r="D58" s="269"/>
      <c r="E58" s="269"/>
      <c r="F58" s="269"/>
      <c r="G58" s="270"/>
      <c r="H58" s="34" t="s">
        <v>77</v>
      </c>
      <c r="I58" s="23" t="s">
        <v>46</v>
      </c>
      <c r="J58" s="16"/>
      <c r="K58" s="15"/>
      <c r="L58" s="15"/>
      <c r="M58" s="15"/>
      <c r="N58" s="16"/>
      <c r="O58" s="15"/>
      <c r="P58" s="16"/>
      <c r="Q58" s="16"/>
      <c r="R58" s="16"/>
      <c r="S58" s="16"/>
      <c r="T58" s="16"/>
      <c r="U58" s="16"/>
      <c r="V58" s="16"/>
      <c r="W58" s="16"/>
      <c r="X58" s="16"/>
      <c r="Y58" s="16"/>
      <c r="Z58" s="16"/>
    </row>
    <row r="59" spans="1:26" ht="12.75" customHeight="1" x14ac:dyDescent="0.2">
      <c r="A59" s="24" t="s">
        <v>18</v>
      </c>
      <c r="B59" s="302" t="s">
        <v>78</v>
      </c>
      <c r="C59" s="269"/>
      <c r="D59" s="269"/>
      <c r="E59" s="269"/>
      <c r="F59" s="269"/>
      <c r="G59" s="270"/>
      <c r="H59" s="35">
        <v>5.5</v>
      </c>
      <c r="I59" s="26"/>
      <c r="J59" s="16"/>
      <c r="K59" s="15"/>
      <c r="L59" s="15"/>
      <c r="M59" s="15"/>
      <c r="N59" s="16"/>
      <c r="O59" s="15"/>
      <c r="P59" s="16"/>
      <c r="Q59" s="16"/>
      <c r="R59" s="16"/>
      <c r="S59" s="16"/>
      <c r="T59" s="16"/>
      <c r="U59" s="16"/>
      <c r="V59" s="16"/>
      <c r="W59" s="16"/>
      <c r="X59" s="16"/>
      <c r="Y59" s="16"/>
      <c r="Z59" s="16"/>
    </row>
    <row r="60" spans="1:26" ht="12.75" customHeight="1" x14ac:dyDescent="0.2">
      <c r="A60" s="24" t="s">
        <v>20</v>
      </c>
      <c r="B60" s="302" t="s">
        <v>79</v>
      </c>
      <c r="C60" s="269"/>
      <c r="D60" s="269"/>
      <c r="E60" s="269"/>
      <c r="F60" s="269"/>
      <c r="G60" s="270"/>
      <c r="H60" s="35">
        <v>40.5</v>
      </c>
      <c r="I60" s="26"/>
      <c r="J60" s="16"/>
      <c r="K60" s="15"/>
      <c r="L60" s="15"/>
      <c r="M60" s="15"/>
      <c r="N60" s="16"/>
      <c r="O60" s="15"/>
      <c r="P60" s="16"/>
      <c r="Q60" s="16"/>
      <c r="R60" s="16"/>
      <c r="S60" s="16"/>
      <c r="T60" s="16"/>
      <c r="U60" s="16"/>
      <c r="V60" s="16"/>
      <c r="W60" s="16"/>
      <c r="X60" s="16"/>
      <c r="Y60" s="16"/>
      <c r="Z60" s="16"/>
    </row>
    <row r="61" spans="1:26" ht="12.75" customHeight="1" x14ac:dyDescent="0.2">
      <c r="A61" s="24" t="s">
        <v>23</v>
      </c>
      <c r="B61" s="273" t="s">
        <v>80</v>
      </c>
      <c r="C61" s="269"/>
      <c r="D61" s="269"/>
      <c r="E61" s="269"/>
      <c r="F61" s="269"/>
      <c r="G61" s="270"/>
      <c r="H61" s="35">
        <v>0</v>
      </c>
      <c r="I61" s="26"/>
      <c r="J61" s="16"/>
      <c r="K61" s="15"/>
      <c r="L61" s="15"/>
      <c r="M61" s="15"/>
      <c r="N61" s="16"/>
      <c r="O61" s="15"/>
      <c r="P61" s="16"/>
      <c r="Q61" s="16"/>
      <c r="R61" s="16"/>
      <c r="S61" s="16"/>
      <c r="T61" s="16"/>
      <c r="U61" s="16"/>
      <c r="V61" s="16"/>
      <c r="W61" s="16"/>
      <c r="X61" s="16"/>
      <c r="Y61" s="16"/>
      <c r="Z61" s="16"/>
    </row>
    <row r="62" spans="1:26" ht="12.75" customHeight="1" x14ac:dyDescent="0.2">
      <c r="A62" s="24" t="s">
        <v>26</v>
      </c>
      <c r="B62" s="302" t="s">
        <v>81</v>
      </c>
      <c r="C62" s="269"/>
      <c r="D62" s="269"/>
      <c r="E62" s="269"/>
      <c r="F62" s="269"/>
      <c r="G62" s="270"/>
      <c r="H62" s="35">
        <v>0</v>
      </c>
      <c r="I62" s="26"/>
      <c r="J62" s="16"/>
      <c r="K62" s="15"/>
      <c r="L62" s="15"/>
      <c r="M62" s="15"/>
      <c r="N62" s="16"/>
      <c r="O62" s="15"/>
      <c r="P62" s="16"/>
      <c r="Q62" s="16"/>
      <c r="R62" s="16"/>
      <c r="S62" s="16"/>
      <c r="T62" s="16"/>
      <c r="U62" s="16"/>
      <c r="V62" s="16"/>
      <c r="W62" s="16"/>
      <c r="X62" s="16"/>
      <c r="Y62" s="16"/>
      <c r="Z62" s="16"/>
    </row>
    <row r="63" spans="1:26" ht="12.75" customHeight="1" x14ac:dyDescent="0.2">
      <c r="A63" s="24" t="s">
        <v>28</v>
      </c>
      <c r="B63" s="273" t="s">
        <v>82</v>
      </c>
      <c r="C63" s="269"/>
      <c r="D63" s="269"/>
      <c r="E63" s="269"/>
      <c r="F63" s="269"/>
      <c r="G63" s="270"/>
      <c r="H63" s="35">
        <v>2.75</v>
      </c>
      <c r="I63" s="26"/>
      <c r="J63" s="16"/>
      <c r="K63" s="15"/>
      <c r="L63" s="15"/>
      <c r="M63" s="15"/>
      <c r="N63" s="16"/>
      <c r="O63" s="15"/>
      <c r="P63" s="16"/>
      <c r="Q63" s="16"/>
      <c r="R63" s="16"/>
      <c r="S63" s="16"/>
      <c r="T63" s="16"/>
      <c r="U63" s="16"/>
      <c r="V63" s="16"/>
      <c r="W63" s="16"/>
      <c r="X63" s="16"/>
      <c r="Y63" s="16"/>
      <c r="Z63" s="16"/>
    </row>
    <row r="64" spans="1:26" ht="12.75" customHeight="1" x14ac:dyDescent="0.2">
      <c r="A64" s="24" t="s">
        <v>52</v>
      </c>
      <c r="B64" s="302" t="s">
        <v>53</v>
      </c>
      <c r="C64" s="269"/>
      <c r="D64" s="269"/>
      <c r="E64" s="269"/>
      <c r="F64" s="269"/>
      <c r="G64" s="270"/>
      <c r="H64" s="35"/>
      <c r="I64" s="26"/>
      <c r="J64" s="16"/>
      <c r="K64" s="15"/>
      <c r="L64" s="15"/>
      <c r="M64" s="15"/>
      <c r="N64" s="16"/>
      <c r="O64" s="15"/>
      <c r="P64" s="16"/>
      <c r="Q64" s="16"/>
      <c r="R64" s="16"/>
      <c r="S64" s="16"/>
      <c r="T64" s="16"/>
      <c r="U64" s="16"/>
      <c r="V64" s="16"/>
      <c r="W64" s="16"/>
      <c r="X64" s="16"/>
      <c r="Y64" s="16"/>
      <c r="Z64" s="16"/>
    </row>
    <row r="65" spans="1:26" ht="12.75" customHeight="1" x14ac:dyDescent="0.2">
      <c r="A65" s="275" t="s">
        <v>83</v>
      </c>
      <c r="B65" s="269"/>
      <c r="C65" s="269"/>
      <c r="D65" s="269"/>
      <c r="E65" s="269"/>
      <c r="F65" s="269"/>
      <c r="G65" s="269"/>
      <c r="H65" s="270"/>
      <c r="I65" s="28">
        <f>SUM(I59:I64)</f>
        <v>0</v>
      </c>
      <c r="J65" s="16"/>
      <c r="K65" s="15"/>
      <c r="L65" s="15"/>
      <c r="M65" s="15"/>
      <c r="N65" s="16"/>
      <c r="O65" s="15"/>
      <c r="P65" s="16"/>
      <c r="Q65" s="16"/>
      <c r="R65" s="16"/>
      <c r="S65" s="16"/>
      <c r="T65" s="16"/>
      <c r="U65" s="16"/>
      <c r="V65" s="16"/>
      <c r="W65" s="16"/>
      <c r="X65" s="16"/>
      <c r="Y65" s="16"/>
      <c r="Z65" s="16"/>
    </row>
    <row r="66" spans="1:26" ht="30" hidden="1" customHeight="1" x14ac:dyDescent="0.2">
      <c r="A66" s="307" t="s">
        <v>161</v>
      </c>
      <c r="B66" s="295"/>
      <c r="C66" s="295"/>
      <c r="D66" s="295"/>
      <c r="E66" s="295"/>
      <c r="F66" s="295"/>
      <c r="G66" s="295"/>
      <c r="H66" s="295"/>
      <c r="I66" s="295"/>
      <c r="J66" s="16"/>
      <c r="K66" s="15"/>
      <c r="L66" s="15"/>
      <c r="M66" s="15"/>
      <c r="N66" s="16"/>
      <c r="O66" s="15"/>
      <c r="P66" s="16"/>
      <c r="Q66" s="16"/>
      <c r="R66" s="16"/>
      <c r="S66" s="16"/>
      <c r="T66" s="16"/>
      <c r="U66" s="16"/>
      <c r="V66" s="16"/>
      <c r="W66" s="16"/>
      <c r="X66" s="16"/>
      <c r="Y66" s="16"/>
      <c r="Z66" s="16"/>
    </row>
    <row r="67" spans="1:26" ht="30" hidden="1" customHeight="1" x14ac:dyDescent="0.2">
      <c r="A67" s="308" t="s">
        <v>162</v>
      </c>
      <c r="B67" s="265"/>
      <c r="C67" s="265"/>
      <c r="D67" s="265"/>
      <c r="E67" s="265"/>
      <c r="F67" s="265"/>
      <c r="G67" s="265"/>
      <c r="H67" s="265"/>
      <c r="I67" s="265"/>
      <c r="J67" s="306" t="s">
        <v>86</v>
      </c>
      <c r="K67" s="265"/>
      <c r="L67" s="265"/>
      <c r="M67" s="265"/>
      <c r="N67" s="265"/>
      <c r="O67" s="265"/>
      <c r="P67" s="265"/>
      <c r="Q67" s="265"/>
      <c r="R67" s="265"/>
      <c r="S67" s="16"/>
      <c r="T67" s="16"/>
      <c r="U67" s="16"/>
      <c r="V67" s="16"/>
      <c r="W67" s="16"/>
      <c r="X67" s="16"/>
      <c r="Y67" s="16"/>
      <c r="Z67" s="16"/>
    </row>
    <row r="68" spans="1:26" ht="30" hidden="1" customHeight="1" x14ac:dyDescent="0.2">
      <c r="A68" s="276" t="s">
        <v>163</v>
      </c>
      <c r="B68" s="265"/>
      <c r="C68" s="265"/>
      <c r="D68" s="265"/>
      <c r="E68" s="265"/>
      <c r="F68" s="265"/>
      <c r="G68" s="265"/>
      <c r="H68" s="265"/>
      <c r="I68" s="265"/>
      <c r="J68" s="16"/>
      <c r="K68" s="15"/>
      <c r="L68" s="15"/>
      <c r="M68" s="15"/>
      <c r="N68" s="16"/>
      <c r="O68" s="15"/>
      <c r="P68" s="16"/>
      <c r="Q68" s="16"/>
      <c r="R68" s="16"/>
      <c r="S68" s="16"/>
      <c r="T68" s="16"/>
      <c r="U68" s="16"/>
      <c r="V68" s="16"/>
      <c r="W68" s="16"/>
      <c r="X68" s="16"/>
      <c r="Y68" s="16"/>
      <c r="Z68" s="16"/>
    </row>
    <row r="69" spans="1:26" ht="18.75" hidden="1" customHeight="1" x14ac:dyDescent="0.2">
      <c r="A69" s="277" t="s">
        <v>164</v>
      </c>
      <c r="B69" s="265"/>
      <c r="C69" s="265"/>
      <c r="D69" s="265"/>
      <c r="E69" s="265"/>
      <c r="F69" s="265"/>
      <c r="G69" s="265"/>
      <c r="H69" s="265"/>
      <c r="I69" s="265"/>
      <c r="J69" s="16"/>
      <c r="K69" s="15"/>
      <c r="L69" s="15"/>
      <c r="M69" s="15"/>
      <c r="N69" s="16"/>
      <c r="O69" s="15"/>
      <c r="P69" s="16"/>
      <c r="Q69" s="16"/>
      <c r="R69" s="16"/>
      <c r="S69" s="16"/>
      <c r="T69" s="16"/>
      <c r="U69" s="16"/>
      <c r="V69" s="16"/>
      <c r="W69" s="16"/>
      <c r="X69" s="16"/>
      <c r="Y69" s="16"/>
      <c r="Z69" s="16"/>
    </row>
    <row r="70" spans="1:26" ht="12.75" customHeight="1" x14ac:dyDescent="0.2">
      <c r="A70" s="278"/>
      <c r="B70" s="279"/>
      <c r="C70" s="279"/>
      <c r="D70" s="279"/>
      <c r="E70" s="279"/>
      <c r="F70" s="279"/>
      <c r="G70" s="279"/>
      <c r="H70" s="279"/>
      <c r="I70" s="280"/>
      <c r="J70" s="16"/>
      <c r="K70" s="15"/>
      <c r="L70" s="15"/>
      <c r="M70" s="15"/>
      <c r="N70" s="16"/>
      <c r="O70" s="15"/>
      <c r="P70" s="16"/>
      <c r="Q70" s="16"/>
      <c r="R70" s="16"/>
      <c r="S70" s="16"/>
      <c r="T70" s="16"/>
      <c r="U70" s="16"/>
      <c r="V70" s="16"/>
      <c r="W70" s="16"/>
      <c r="X70" s="16"/>
      <c r="Y70" s="16"/>
      <c r="Z70" s="16"/>
    </row>
    <row r="71" spans="1:26" ht="12.75" customHeight="1" x14ac:dyDescent="0.2">
      <c r="A71" s="271" t="s">
        <v>89</v>
      </c>
      <c r="B71" s="269"/>
      <c r="C71" s="269"/>
      <c r="D71" s="269"/>
      <c r="E71" s="269"/>
      <c r="F71" s="269"/>
      <c r="G71" s="269"/>
      <c r="H71" s="269"/>
      <c r="I71" s="270"/>
      <c r="J71" s="16"/>
      <c r="K71" s="15"/>
      <c r="L71" s="15"/>
      <c r="M71" s="15"/>
      <c r="N71" s="16"/>
      <c r="O71" s="15"/>
      <c r="P71" s="16"/>
      <c r="Q71" s="16"/>
      <c r="R71" s="16"/>
      <c r="S71" s="16"/>
      <c r="T71" s="16"/>
      <c r="U71" s="16"/>
      <c r="V71" s="16"/>
      <c r="W71" s="16"/>
      <c r="X71" s="16"/>
      <c r="Y71" s="16"/>
      <c r="Z71" s="16"/>
    </row>
    <row r="72" spans="1:26" ht="12.75" customHeight="1" x14ac:dyDescent="0.2">
      <c r="A72" s="275" t="s">
        <v>90</v>
      </c>
      <c r="B72" s="269"/>
      <c r="C72" s="269"/>
      <c r="D72" s="269"/>
      <c r="E72" s="269"/>
      <c r="F72" s="269"/>
      <c r="G72" s="269"/>
      <c r="H72" s="270"/>
      <c r="I72" s="24" t="s">
        <v>46</v>
      </c>
      <c r="J72" s="16"/>
      <c r="K72" s="15"/>
      <c r="L72" s="38"/>
      <c r="M72" s="15"/>
      <c r="N72" s="16"/>
      <c r="O72" s="15"/>
      <c r="P72" s="16"/>
      <c r="Q72" s="16"/>
      <c r="R72" s="16"/>
      <c r="S72" s="16"/>
      <c r="T72" s="16"/>
      <c r="U72" s="16"/>
      <c r="V72" s="16"/>
      <c r="W72" s="16"/>
      <c r="X72" s="16"/>
      <c r="Y72" s="16"/>
      <c r="Z72" s="16"/>
    </row>
    <row r="73" spans="1:26" ht="12.75" customHeight="1" x14ac:dyDescent="0.2">
      <c r="A73" s="24" t="s">
        <v>91</v>
      </c>
      <c r="B73" s="273" t="s">
        <v>92</v>
      </c>
      <c r="C73" s="269"/>
      <c r="D73" s="269"/>
      <c r="E73" s="269"/>
      <c r="F73" s="269"/>
      <c r="G73" s="269"/>
      <c r="H73" s="270"/>
      <c r="I73" s="26">
        <f>I41</f>
        <v>0</v>
      </c>
      <c r="J73" s="16"/>
      <c r="K73" s="15"/>
      <c r="L73" s="15"/>
      <c r="M73" s="15"/>
      <c r="N73" s="16"/>
      <c r="O73" s="15"/>
      <c r="P73" s="16"/>
      <c r="Q73" s="16"/>
      <c r="R73" s="16"/>
      <c r="S73" s="16"/>
      <c r="T73" s="16"/>
      <c r="U73" s="16"/>
      <c r="V73" s="16"/>
      <c r="W73" s="16"/>
      <c r="X73" s="16"/>
      <c r="Y73" s="16"/>
      <c r="Z73" s="16"/>
    </row>
    <row r="74" spans="1:26" ht="12.75" customHeight="1" x14ac:dyDescent="0.2">
      <c r="A74" s="24" t="s">
        <v>93</v>
      </c>
      <c r="B74" s="273" t="s">
        <v>94</v>
      </c>
      <c r="C74" s="269"/>
      <c r="D74" s="269"/>
      <c r="E74" s="269"/>
      <c r="F74" s="269"/>
      <c r="G74" s="269"/>
      <c r="H74" s="270"/>
      <c r="I74" s="26">
        <f>I56</f>
        <v>0</v>
      </c>
      <c r="J74" s="16"/>
      <c r="K74" s="15"/>
      <c r="L74" s="15"/>
      <c r="M74" s="15"/>
      <c r="N74" s="16"/>
      <c r="O74" s="15"/>
      <c r="P74" s="16"/>
      <c r="Q74" s="16"/>
      <c r="R74" s="16"/>
      <c r="S74" s="16"/>
      <c r="T74" s="16"/>
      <c r="U74" s="16"/>
      <c r="V74" s="16"/>
      <c r="W74" s="16"/>
      <c r="X74" s="16"/>
      <c r="Y74" s="16"/>
      <c r="Z74" s="16"/>
    </row>
    <row r="75" spans="1:26" ht="12.75" customHeight="1" x14ac:dyDescent="0.2">
      <c r="A75" s="24" t="s">
        <v>95</v>
      </c>
      <c r="B75" s="273" t="s">
        <v>96</v>
      </c>
      <c r="C75" s="269"/>
      <c r="D75" s="269"/>
      <c r="E75" s="269"/>
      <c r="F75" s="269"/>
      <c r="G75" s="269"/>
      <c r="H75" s="270"/>
      <c r="I75" s="26">
        <f>I65</f>
        <v>0</v>
      </c>
      <c r="J75" s="16"/>
      <c r="K75" s="15"/>
      <c r="L75" s="15"/>
      <c r="M75" s="15"/>
      <c r="N75" s="16"/>
      <c r="O75" s="15"/>
      <c r="P75" s="16"/>
      <c r="Q75" s="16"/>
      <c r="R75" s="16"/>
      <c r="S75" s="16"/>
      <c r="T75" s="16"/>
      <c r="U75" s="16"/>
      <c r="V75" s="16"/>
      <c r="W75" s="16"/>
      <c r="X75" s="16"/>
      <c r="Y75" s="16"/>
      <c r="Z75" s="16"/>
    </row>
    <row r="76" spans="1:26" ht="12.75" customHeight="1" x14ac:dyDescent="0.2">
      <c r="A76" s="275" t="s">
        <v>97</v>
      </c>
      <c r="B76" s="269"/>
      <c r="C76" s="269"/>
      <c r="D76" s="269"/>
      <c r="E76" s="269"/>
      <c r="F76" s="269"/>
      <c r="G76" s="269"/>
      <c r="H76" s="270"/>
      <c r="I76" s="28">
        <f>TRUNC(SUM(I73:I75),2)</f>
        <v>0</v>
      </c>
      <c r="J76" s="16"/>
      <c r="K76" s="15"/>
      <c r="L76" s="15"/>
      <c r="M76" s="15"/>
      <c r="N76" s="16"/>
      <c r="O76" s="15"/>
      <c r="P76" s="16"/>
      <c r="Q76" s="16"/>
      <c r="R76" s="16"/>
      <c r="S76" s="16"/>
      <c r="T76" s="16"/>
      <c r="U76" s="16"/>
      <c r="V76" s="16"/>
      <c r="W76" s="16"/>
      <c r="X76" s="16"/>
      <c r="Y76" s="16"/>
      <c r="Z76" s="16"/>
    </row>
    <row r="77" spans="1:26" ht="12.75" customHeight="1" x14ac:dyDescent="0.2">
      <c r="A77" s="39"/>
      <c r="B77" s="39"/>
      <c r="C77" s="39"/>
      <c r="D77" s="39"/>
      <c r="E77" s="39"/>
      <c r="F77" s="39"/>
      <c r="G77" s="39"/>
      <c r="H77" s="39"/>
      <c r="I77" s="40"/>
      <c r="J77" s="16"/>
      <c r="K77" s="15"/>
      <c r="L77" s="15"/>
      <c r="M77" s="15"/>
      <c r="N77" s="16"/>
      <c r="O77" s="15"/>
      <c r="P77" s="16"/>
      <c r="Q77" s="16"/>
      <c r="R77" s="16"/>
      <c r="S77" s="16"/>
      <c r="T77" s="16"/>
      <c r="U77" s="16"/>
      <c r="V77" s="16"/>
      <c r="W77" s="16"/>
      <c r="X77" s="16"/>
      <c r="Y77" s="16"/>
      <c r="Z77" s="16"/>
    </row>
    <row r="78" spans="1:26" ht="12.75" customHeight="1" x14ac:dyDescent="0.2">
      <c r="A78" s="271" t="s">
        <v>98</v>
      </c>
      <c r="B78" s="269"/>
      <c r="C78" s="269"/>
      <c r="D78" s="269"/>
      <c r="E78" s="269"/>
      <c r="F78" s="269"/>
      <c r="G78" s="269"/>
      <c r="H78" s="269"/>
      <c r="I78" s="270"/>
      <c r="J78" s="16"/>
      <c r="K78" s="15"/>
      <c r="L78" s="15"/>
      <c r="M78" s="15"/>
      <c r="N78" s="16"/>
      <c r="O78" s="15"/>
      <c r="P78" s="16"/>
      <c r="Q78" s="16"/>
      <c r="R78" s="16"/>
      <c r="S78" s="16"/>
      <c r="T78" s="16"/>
      <c r="U78" s="16"/>
      <c r="V78" s="16"/>
      <c r="W78" s="16"/>
      <c r="X78" s="16"/>
      <c r="Y78" s="16"/>
      <c r="Z78" s="16"/>
    </row>
    <row r="79" spans="1:26" ht="12.75" customHeight="1" x14ac:dyDescent="0.2">
      <c r="A79" s="24">
        <v>3</v>
      </c>
      <c r="B79" s="275" t="s">
        <v>99</v>
      </c>
      <c r="C79" s="269"/>
      <c r="D79" s="269"/>
      <c r="E79" s="269"/>
      <c r="F79" s="269"/>
      <c r="G79" s="270"/>
      <c r="H79" s="24" t="s">
        <v>45</v>
      </c>
      <c r="I79" s="24" t="s">
        <v>46</v>
      </c>
      <c r="J79" s="16"/>
      <c r="K79" s="15"/>
      <c r="L79" s="15"/>
      <c r="M79" s="15"/>
      <c r="N79" s="16"/>
      <c r="O79" s="15"/>
      <c r="P79" s="16"/>
      <c r="Q79" s="16"/>
      <c r="R79" s="16"/>
      <c r="S79" s="16"/>
      <c r="T79" s="16"/>
      <c r="U79" s="16"/>
      <c r="V79" s="16"/>
      <c r="W79" s="16"/>
      <c r="X79" s="16"/>
      <c r="Y79" s="16"/>
      <c r="Z79" s="16"/>
    </row>
    <row r="80" spans="1:26" ht="12.75" customHeight="1" x14ac:dyDescent="0.2">
      <c r="A80" s="24" t="s">
        <v>18</v>
      </c>
      <c r="B80" s="273" t="s">
        <v>100</v>
      </c>
      <c r="C80" s="269"/>
      <c r="D80" s="269"/>
      <c r="E80" s="269"/>
      <c r="F80" s="269"/>
      <c r="G80" s="270"/>
      <c r="H80" s="27">
        <v>4.5999999999999999E-3</v>
      </c>
      <c r="I80" s="26"/>
      <c r="J80" s="16"/>
      <c r="K80" s="15"/>
      <c r="L80" s="15"/>
      <c r="M80" s="15"/>
      <c r="N80" s="16"/>
      <c r="O80" s="15"/>
      <c r="P80" s="16"/>
      <c r="Q80" s="16"/>
      <c r="R80" s="16"/>
      <c r="S80" s="16"/>
      <c r="T80" s="16"/>
      <c r="U80" s="16"/>
      <c r="V80" s="16"/>
      <c r="W80" s="16"/>
      <c r="X80" s="16"/>
      <c r="Y80" s="16"/>
      <c r="Z80" s="16"/>
    </row>
    <row r="81" spans="1:26" ht="12.75" customHeight="1" x14ac:dyDescent="0.2">
      <c r="A81" s="24" t="s">
        <v>20</v>
      </c>
      <c r="B81" s="273" t="s">
        <v>101</v>
      </c>
      <c r="C81" s="269"/>
      <c r="D81" s="269"/>
      <c r="E81" s="269"/>
      <c r="F81" s="269"/>
      <c r="G81" s="270"/>
      <c r="H81" s="27">
        <f>H80*0.08</f>
        <v>3.68E-4</v>
      </c>
      <c r="I81" s="26"/>
      <c r="J81" s="16"/>
      <c r="K81" s="15"/>
      <c r="L81" s="15"/>
      <c r="M81" s="15"/>
      <c r="N81" s="16"/>
      <c r="O81" s="15"/>
      <c r="P81" s="16"/>
      <c r="Q81" s="16"/>
      <c r="R81" s="16"/>
      <c r="S81" s="16"/>
      <c r="T81" s="16"/>
      <c r="U81" s="16"/>
      <c r="V81" s="16"/>
      <c r="W81" s="16"/>
      <c r="X81" s="16"/>
      <c r="Y81" s="16"/>
      <c r="Z81" s="16"/>
    </row>
    <row r="82" spans="1:26" ht="12.75" customHeight="1" x14ac:dyDescent="0.2">
      <c r="A82" s="24" t="s">
        <v>23</v>
      </c>
      <c r="B82" s="273" t="s">
        <v>102</v>
      </c>
      <c r="C82" s="269"/>
      <c r="D82" s="269"/>
      <c r="E82" s="269"/>
      <c r="F82" s="269"/>
      <c r="G82" s="270"/>
      <c r="H82" s="27">
        <v>0.02</v>
      </c>
      <c r="I82" s="26"/>
      <c r="J82" s="16"/>
      <c r="K82" s="15"/>
      <c r="L82" s="15"/>
      <c r="M82" s="15"/>
      <c r="N82" s="16"/>
      <c r="O82" s="15"/>
      <c r="P82" s="16"/>
      <c r="Q82" s="16"/>
      <c r="R82" s="16"/>
      <c r="S82" s="16"/>
      <c r="T82" s="16"/>
      <c r="U82" s="16"/>
      <c r="V82" s="16"/>
      <c r="W82" s="16"/>
      <c r="X82" s="16"/>
      <c r="Y82" s="16"/>
      <c r="Z82" s="16"/>
    </row>
    <row r="83" spans="1:26" ht="12.75" customHeight="1" x14ac:dyDescent="0.2">
      <c r="A83" s="24" t="s">
        <v>26</v>
      </c>
      <c r="B83" s="273" t="s">
        <v>103</v>
      </c>
      <c r="C83" s="269"/>
      <c r="D83" s="269"/>
      <c r="E83" s="269"/>
      <c r="F83" s="269"/>
      <c r="G83" s="270"/>
      <c r="H83" s="27">
        <v>1.9400000000000001E-2</v>
      </c>
      <c r="I83" s="26"/>
      <c r="J83" s="16"/>
      <c r="K83" s="16"/>
      <c r="L83" s="38"/>
      <c r="M83" s="16"/>
      <c r="N83" s="16"/>
      <c r="O83" s="16"/>
      <c r="P83" s="16"/>
      <c r="Q83" s="16"/>
      <c r="R83" s="16"/>
      <c r="S83" s="16"/>
      <c r="T83" s="16"/>
      <c r="U83" s="16"/>
      <c r="V83" s="16"/>
      <c r="W83" s="16"/>
      <c r="X83" s="16"/>
      <c r="Y83" s="16"/>
      <c r="Z83" s="16"/>
    </row>
    <row r="84" spans="1:26" ht="12.75" customHeight="1" x14ac:dyDescent="0.2">
      <c r="A84" s="24" t="s">
        <v>28</v>
      </c>
      <c r="B84" s="273" t="s">
        <v>104</v>
      </c>
      <c r="C84" s="269"/>
      <c r="D84" s="269"/>
      <c r="E84" s="269"/>
      <c r="F84" s="269"/>
      <c r="G84" s="270"/>
      <c r="H84" s="41">
        <f>H83*H56</f>
        <v>7.1392000000000001E-3</v>
      </c>
      <c r="I84" s="26"/>
      <c r="J84" s="16"/>
      <c r="K84" s="42"/>
      <c r="L84" s="16"/>
      <c r="M84" s="16"/>
      <c r="N84" s="16"/>
      <c r="O84" s="16"/>
      <c r="P84" s="16"/>
      <c r="Q84" s="16"/>
      <c r="R84" s="16"/>
      <c r="S84" s="16"/>
      <c r="T84" s="16"/>
      <c r="U84" s="16"/>
      <c r="V84" s="16"/>
      <c r="W84" s="16"/>
      <c r="X84" s="16"/>
      <c r="Y84" s="16"/>
      <c r="Z84" s="16"/>
    </row>
    <row r="85" spans="1:26" ht="12.75" customHeight="1" x14ac:dyDescent="0.2">
      <c r="A85" s="24" t="s">
        <v>52</v>
      </c>
      <c r="B85" s="273" t="s">
        <v>105</v>
      </c>
      <c r="C85" s="269"/>
      <c r="D85" s="269"/>
      <c r="E85" s="269"/>
      <c r="F85" s="269"/>
      <c r="G85" s="270"/>
      <c r="H85" s="27">
        <v>0.02</v>
      </c>
      <c r="I85" s="26"/>
      <c r="J85" s="16"/>
      <c r="K85" s="15"/>
      <c r="L85" s="16"/>
      <c r="M85" s="16"/>
      <c r="N85" s="16"/>
      <c r="O85" s="16"/>
      <c r="P85" s="16"/>
      <c r="Q85" s="16"/>
      <c r="R85" s="16"/>
      <c r="S85" s="16"/>
      <c r="T85" s="16"/>
      <c r="U85" s="16"/>
      <c r="V85" s="16"/>
      <c r="W85" s="16"/>
      <c r="X85" s="16"/>
      <c r="Y85" s="16"/>
      <c r="Z85" s="16"/>
    </row>
    <row r="86" spans="1:26" ht="12.75" customHeight="1" x14ac:dyDescent="0.2">
      <c r="A86" s="275" t="s">
        <v>106</v>
      </c>
      <c r="B86" s="269"/>
      <c r="C86" s="269"/>
      <c r="D86" s="269"/>
      <c r="E86" s="269"/>
      <c r="F86" s="269"/>
      <c r="G86" s="270"/>
      <c r="H86" s="29">
        <f>TRUNC(SUM(H80:H85),4)</f>
        <v>7.1499999999999994E-2</v>
      </c>
      <c r="I86" s="28">
        <f>TRUNC(SUM(I80:I85),2)</f>
        <v>0</v>
      </c>
      <c r="J86" s="16"/>
      <c r="K86" s="15"/>
      <c r="L86" s="16"/>
      <c r="M86" s="16"/>
      <c r="N86" s="16"/>
      <c r="O86" s="16"/>
      <c r="P86" s="16"/>
      <c r="Q86" s="16"/>
      <c r="R86" s="16"/>
      <c r="S86" s="16"/>
      <c r="T86" s="16"/>
      <c r="U86" s="16"/>
      <c r="V86" s="16"/>
      <c r="W86" s="16"/>
      <c r="X86" s="16"/>
      <c r="Y86" s="16"/>
      <c r="Z86" s="16"/>
    </row>
    <row r="87" spans="1:26" ht="12.75" customHeight="1" x14ac:dyDescent="0.2">
      <c r="A87" s="275"/>
      <c r="B87" s="269"/>
      <c r="C87" s="269"/>
      <c r="D87" s="269"/>
      <c r="E87" s="269"/>
      <c r="F87" s="269"/>
      <c r="G87" s="269"/>
      <c r="H87" s="269"/>
      <c r="I87" s="269"/>
      <c r="J87" s="16"/>
      <c r="K87" s="15"/>
      <c r="L87" s="16"/>
      <c r="M87" s="16"/>
      <c r="N87" s="16"/>
      <c r="O87" s="16"/>
      <c r="P87" s="16"/>
      <c r="Q87" s="16"/>
      <c r="R87" s="16"/>
      <c r="S87" s="16"/>
      <c r="T87" s="16"/>
      <c r="U87" s="16"/>
      <c r="V87" s="16"/>
      <c r="W87" s="16"/>
      <c r="X87" s="16"/>
      <c r="Y87" s="16"/>
      <c r="Z87" s="16"/>
    </row>
    <row r="88" spans="1:26" ht="12.75" customHeight="1" x14ac:dyDescent="0.2">
      <c r="A88" s="271" t="s">
        <v>107</v>
      </c>
      <c r="B88" s="269"/>
      <c r="C88" s="269"/>
      <c r="D88" s="269"/>
      <c r="E88" s="269"/>
      <c r="F88" s="269"/>
      <c r="G88" s="269"/>
      <c r="H88" s="269"/>
      <c r="I88" s="270"/>
      <c r="J88" s="16"/>
      <c r="K88" s="15"/>
      <c r="L88" s="16"/>
      <c r="M88" s="16"/>
      <c r="N88" s="16"/>
      <c r="O88" s="16"/>
      <c r="P88" s="16"/>
      <c r="Q88" s="16"/>
      <c r="R88" s="16"/>
      <c r="S88" s="16"/>
      <c r="T88" s="16"/>
      <c r="U88" s="16"/>
      <c r="V88" s="16"/>
      <c r="W88" s="16"/>
      <c r="X88" s="16"/>
      <c r="Y88" s="16"/>
      <c r="Z88" s="16"/>
    </row>
    <row r="89" spans="1:26" ht="12.75" customHeight="1" x14ac:dyDescent="0.2">
      <c r="A89" s="274" t="s">
        <v>108</v>
      </c>
      <c r="B89" s="269"/>
      <c r="C89" s="269"/>
      <c r="D89" s="269"/>
      <c r="E89" s="269"/>
      <c r="F89" s="269"/>
      <c r="G89" s="270"/>
      <c r="H89" s="43" t="s">
        <v>45</v>
      </c>
      <c r="I89" s="43" t="s">
        <v>46</v>
      </c>
      <c r="J89" s="16"/>
      <c r="K89" s="15"/>
      <c r="L89" s="16"/>
      <c r="M89" s="16"/>
      <c r="N89" s="16"/>
      <c r="O89" s="16"/>
      <c r="P89" s="16"/>
      <c r="Q89" s="16"/>
      <c r="R89" s="16"/>
      <c r="S89" s="16"/>
      <c r="T89" s="16"/>
      <c r="U89" s="16"/>
      <c r="V89" s="16"/>
      <c r="W89" s="16"/>
      <c r="X89" s="16"/>
      <c r="Y89" s="16"/>
      <c r="Z89" s="16"/>
    </row>
    <row r="90" spans="1:26" ht="12.75" customHeight="1" x14ac:dyDescent="0.2">
      <c r="A90" s="24" t="s">
        <v>18</v>
      </c>
      <c r="B90" s="273" t="s">
        <v>109</v>
      </c>
      <c r="C90" s="269"/>
      <c r="D90" s="269"/>
      <c r="E90" s="269"/>
      <c r="F90" s="269"/>
      <c r="G90" s="270"/>
      <c r="H90" s="27">
        <v>0</v>
      </c>
      <c r="I90" s="26"/>
      <c r="J90" s="16"/>
      <c r="K90" s="15"/>
      <c r="L90" s="16"/>
      <c r="M90" s="16"/>
      <c r="N90" s="16"/>
      <c r="O90" s="16"/>
      <c r="P90" s="16"/>
      <c r="Q90" s="16"/>
      <c r="R90" s="16"/>
      <c r="S90" s="16"/>
      <c r="T90" s="16"/>
      <c r="U90" s="16"/>
      <c r="V90" s="16"/>
      <c r="W90" s="16"/>
      <c r="X90" s="16"/>
      <c r="Y90" s="16"/>
      <c r="Z90" s="16"/>
    </row>
    <row r="91" spans="1:26" ht="12.75" customHeight="1" x14ac:dyDescent="0.2">
      <c r="A91" s="24" t="s">
        <v>20</v>
      </c>
      <c r="B91" s="273" t="s">
        <v>110</v>
      </c>
      <c r="C91" s="269"/>
      <c r="D91" s="269"/>
      <c r="E91" s="269"/>
      <c r="F91" s="269"/>
      <c r="G91" s="270"/>
      <c r="H91" s="27">
        <v>2.8E-3</v>
      </c>
      <c r="I91" s="26"/>
      <c r="J91" s="42"/>
      <c r="K91" s="15"/>
      <c r="L91" s="16"/>
      <c r="M91" s="16"/>
      <c r="N91" s="16"/>
      <c r="O91" s="16"/>
      <c r="P91" s="16"/>
      <c r="Q91" s="16"/>
      <c r="R91" s="16"/>
      <c r="S91" s="16"/>
      <c r="T91" s="16"/>
      <c r="U91" s="16"/>
      <c r="V91" s="16"/>
      <c r="W91" s="16"/>
      <c r="X91" s="16"/>
      <c r="Y91" s="16"/>
      <c r="Z91" s="16"/>
    </row>
    <row r="92" spans="1:26" ht="12.75" customHeight="1" x14ac:dyDescent="0.2">
      <c r="A92" s="24" t="s">
        <v>23</v>
      </c>
      <c r="B92" s="273" t="s">
        <v>111</v>
      </c>
      <c r="C92" s="269"/>
      <c r="D92" s="269"/>
      <c r="E92" s="269"/>
      <c r="F92" s="269"/>
      <c r="G92" s="270"/>
      <c r="H92" s="27">
        <v>2.0000000000000001E-4</v>
      </c>
      <c r="I92" s="26"/>
      <c r="J92" s="42"/>
      <c r="K92" s="44"/>
      <c r="L92" s="16"/>
      <c r="M92" s="16"/>
      <c r="N92" s="16"/>
      <c r="O92" s="16"/>
      <c r="P92" s="16"/>
      <c r="Q92" s="16"/>
      <c r="R92" s="16"/>
      <c r="S92" s="16"/>
      <c r="T92" s="16"/>
      <c r="U92" s="16"/>
      <c r="V92" s="16"/>
      <c r="W92" s="16"/>
      <c r="X92" s="16"/>
      <c r="Y92" s="16"/>
      <c r="Z92" s="16"/>
    </row>
    <row r="93" spans="1:26" ht="12.75" customHeight="1" x14ac:dyDescent="0.2">
      <c r="A93" s="24" t="s">
        <v>26</v>
      </c>
      <c r="B93" s="273" t="s">
        <v>112</v>
      </c>
      <c r="C93" s="269"/>
      <c r="D93" s="269"/>
      <c r="E93" s="269"/>
      <c r="F93" s="269"/>
      <c r="G93" s="270"/>
      <c r="H93" s="27">
        <v>3.3E-3</v>
      </c>
      <c r="I93" s="26"/>
      <c r="J93" s="42"/>
      <c r="K93" s="44"/>
      <c r="L93" s="16"/>
      <c r="M93" s="16"/>
      <c r="N93" s="16"/>
      <c r="O93" s="16"/>
      <c r="P93" s="16"/>
      <c r="Q93" s="16"/>
      <c r="R93" s="16"/>
      <c r="S93" s="16"/>
      <c r="T93" s="16"/>
      <c r="U93" s="16"/>
      <c r="V93" s="16"/>
      <c r="W93" s="16"/>
      <c r="X93" s="16"/>
      <c r="Y93" s="16"/>
      <c r="Z93" s="16"/>
    </row>
    <row r="94" spans="1:26" ht="12.75" customHeight="1" x14ac:dyDescent="0.2">
      <c r="A94" s="24" t="s">
        <v>28</v>
      </c>
      <c r="B94" s="273" t="s">
        <v>113</v>
      </c>
      <c r="C94" s="269"/>
      <c r="D94" s="269"/>
      <c r="E94" s="269"/>
      <c r="F94" s="269"/>
      <c r="G94" s="270"/>
      <c r="H94" s="27">
        <v>6.9999999999999999E-4</v>
      </c>
      <c r="I94" s="26"/>
      <c r="J94" s="15"/>
      <c r="K94" s="44"/>
      <c r="L94" s="16"/>
      <c r="M94" s="16"/>
      <c r="N94" s="16"/>
      <c r="O94" s="16"/>
      <c r="P94" s="16"/>
      <c r="Q94" s="16"/>
      <c r="R94" s="16"/>
      <c r="S94" s="16"/>
      <c r="T94" s="16"/>
      <c r="U94" s="16"/>
      <c r="V94" s="16"/>
      <c r="W94" s="16"/>
      <c r="X94" s="16"/>
      <c r="Y94" s="16"/>
      <c r="Z94" s="16"/>
    </row>
    <row r="95" spans="1:26" ht="12.75" customHeight="1" x14ac:dyDescent="0.2">
      <c r="A95" s="24" t="s">
        <v>52</v>
      </c>
      <c r="B95" s="273" t="s">
        <v>114</v>
      </c>
      <c r="C95" s="269"/>
      <c r="D95" s="269"/>
      <c r="E95" s="269"/>
      <c r="F95" s="269"/>
      <c r="G95" s="270"/>
      <c r="H95" s="27">
        <v>0</v>
      </c>
      <c r="I95" s="26"/>
      <c r="J95" s="45"/>
      <c r="K95" s="15"/>
      <c r="L95" s="16"/>
      <c r="M95" s="16"/>
      <c r="N95" s="16"/>
      <c r="O95" s="16"/>
      <c r="P95" s="16"/>
      <c r="Q95" s="16"/>
      <c r="R95" s="16"/>
      <c r="S95" s="16"/>
      <c r="T95" s="16"/>
      <c r="U95" s="16"/>
      <c r="V95" s="16"/>
      <c r="W95" s="16"/>
      <c r="X95" s="16"/>
      <c r="Y95" s="16"/>
      <c r="Z95" s="16"/>
    </row>
    <row r="96" spans="1:26" ht="12.75" customHeight="1" x14ac:dyDescent="0.2">
      <c r="A96" s="275" t="s">
        <v>115</v>
      </c>
      <c r="B96" s="269"/>
      <c r="C96" s="269"/>
      <c r="D96" s="269"/>
      <c r="E96" s="269"/>
      <c r="F96" s="269"/>
      <c r="G96" s="270"/>
      <c r="H96" s="29">
        <f>TRUNC(SUM(H90:H95),4)</f>
        <v>7.0000000000000001E-3</v>
      </c>
      <c r="I96" s="28">
        <f>TRUNC(SUM(I90:I95),2)</f>
        <v>0</v>
      </c>
      <c r="J96" s="16"/>
      <c r="K96" s="15"/>
      <c r="L96" s="16"/>
      <c r="M96" s="16"/>
      <c r="N96" s="16"/>
      <c r="O96" s="16"/>
      <c r="P96" s="16"/>
      <c r="Q96" s="16"/>
      <c r="R96" s="16"/>
      <c r="S96" s="16"/>
      <c r="T96" s="16"/>
      <c r="U96" s="16"/>
      <c r="V96" s="16"/>
      <c r="W96" s="16"/>
      <c r="X96" s="16"/>
      <c r="Y96" s="16"/>
      <c r="Z96" s="16"/>
    </row>
    <row r="97" spans="1:26" ht="12.75" customHeight="1" x14ac:dyDescent="0.2">
      <c r="A97" s="303"/>
      <c r="B97" s="269"/>
      <c r="C97" s="269"/>
      <c r="D97" s="269"/>
      <c r="E97" s="269"/>
      <c r="F97" s="269"/>
      <c r="G97" s="269"/>
      <c r="H97" s="269"/>
      <c r="I97" s="304"/>
      <c r="J97" s="16"/>
      <c r="K97" s="15"/>
      <c r="L97" s="16"/>
      <c r="M97" s="16"/>
      <c r="N97" s="16"/>
      <c r="O97" s="16"/>
      <c r="P97" s="16"/>
      <c r="Q97" s="16"/>
      <c r="R97" s="16"/>
      <c r="S97" s="16"/>
      <c r="T97" s="16"/>
      <c r="U97" s="16"/>
      <c r="V97" s="16"/>
      <c r="W97" s="16"/>
      <c r="X97" s="16"/>
      <c r="Y97" s="16"/>
      <c r="Z97" s="16"/>
    </row>
    <row r="98" spans="1:26" ht="12.75" customHeight="1" x14ac:dyDescent="0.2">
      <c r="A98" s="274" t="s">
        <v>116</v>
      </c>
      <c r="B98" s="269"/>
      <c r="C98" s="269"/>
      <c r="D98" s="269"/>
      <c r="E98" s="269"/>
      <c r="F98" s="269"/>
      <c r="G98" s="270"/>
      <c r="H98" s="43" t="s">
        <v>45</v>
      </c>
      <c r="I98" s="43" t="s">
        <v>46</v>
      </c>
      <c r="J98" s="16"/>
      <c r="K98" s="15"/>
      <c r="L98" s="16"/>
      <c r="M98" s="16"/>
      <c r="N98" s="16"/>
      <c r="O98" s="16"/>
      <c r="P98" s="16"/>
      <c r="Q98" s="16"/>
      <c r="R98" s="16"/>
      <c r="S98" s="16"/>
      <c r="T98" s="16"/>
      <c r="U98" s="16"/>
      <c r="V98" s="16"/>
      <c r="W98" s="16"/>
      <c r="X98" s="16"/>
      <c r="Y98" s="16"/>
      <c r="Z98" s="16"/>
    </row>
    <row r="99" spans="1:26" ht="12.75" customHeight="1" x14ac:dyDescent="0.2">
      <c r="A99" s="24" t="s">
        <v>18</v>
      </c>
      <c r="B99" s="273" t="s">
        <v>117</v>
      </c>
      <c r="C99" s="269"/>
      <c r="D99" s="269"/>
      <c r="E99" s="269"/>
      <c r="F99" s="269"/>
      <c r="G99" s="270"/>
      <c r="H99" s="27">
        <v>0</v>
      </c>
      <c r="I99" s="26">
        <f>$I$35*H99</f>
        <v>0</v>
      </c>
      <c r="J99" s="16"/>
      <c r="K99" s="15"/>
      <c r="L99" s="16"/>
      <c r="M99" s="16"/>
      <c r="N99" s="16"/>
      <c r="O99" s="16"/>
      <c r="P99" s="16"/>
      <c r="Q99" s="16"/>
      <c r="R99" s="16"/>
      <c r="S99" s="16"/>
      <c r="T99" s="16"/>
      <c r="U99" s="16"/>
      <c r="V99" s="16"/>
      <c r="W99" s="16"/>
      <c r="X99" s="16"/>
      <c r="Y99" s="16"/>
      <c r="Z99" s="16"/>
    </row>
    <row r="100" spans="1:26" ht="12.75" customHeight="1" x14ac:dyDescent="0.2">
      <c r="A100" s="275" t="s">
        <v>118</v>
      </c>
      <c r="B100" s="269"/>
      <c r="C100" s="269"/>
      <c r="D100" s="269"/>
      <c r="E100" s="269"/>
      <c r="F100" s="269"/>
      <c r="G100" s="270"/>
      <c r="H100" s="29">
        <f>TRUNC(SUM(H99),4)</f>
        <v>0</v>
      </c>
      <c r="I100" s="26">
        <f>TRUNC(SUM(I99),2)</f>
        <v>0</v>
      </c>
      <c r="J100" s="16"/>
      <c r="K100" s="15"/>
      <c r="L100" s="16"/>
      <c r="M100" s="16"/>
      <c r="N100" s="16"/>
      <c r="O100" s="16"/>
      <c r="P100" s="16"/>
      <c r="Q100" s="16"/>
      <c r="R100" s="16"/>
      <c r="S100" s="16"/>
      <c r="T100" s="16"/>
      <c r="U100" s="16"/>
      <c r="V100" s="16"/>
      <c r="W100" s="16"/>
      <c r="X100" s="16"/>
      <c r="Y100" s="16"/>
      <c r="Z100" s="16"/>
    </row>
    <row r="101" spans="1:26" ht="12.75" customHeight="1" x14ac:dyDescent="0.2">
      <c r="A101" s="305"/>
      <c r="B101" s="279"/>
      <c r="C101" s="279"/>
      <c r="D101" s="279"/>
      <c r="E101" s="279"/>
      <c r="F101" s="279"/>
      <c r="G101" s="279"/>
      <c r="H101" s="279"/>
      <c r="I101" s="280"/>
      <c r="J101" s="16"/>
      <c r="K101" s="15"/>
      <c r="L101" s="16"/>
      <c r="M101" s="16"/>
      <c r="N101" s="16"/>
      <c r="O101" s="16"/>
      <c r="P101" s="16"/>
      <c r="Q101" s="16"/>
      <c r="R101" s="16"/>
      <c r="S101" s="16"/>
      <c r="T101" s="16"/>
      <c r="U101" s="16"/>
      <c r="V101" s="16"/>
      <c r="W101" s="16"/>
      <c r="X101" s="16"/>
      <c r="Y101" s="16"/>
      <c r="Z101" s="16"/>
    </row>
    <row r="102" spans="1:26" ht="12.75" customHeight="1" x14ac:dyDescent="0.2">
      <c r="A102" s="271" t="s">
        <v>119</v>
      </c>
      <c r="B102" s="269"/>
      <c r="C102" s="269"/>
      <c r="D102" s="269"/>
      <c r="E102" s="269"/>
      <c r="F102" s="269"/>
      <c r="G102" s="269"/>
      <c r="H102" s="269"/>
      <c r="I102" s="270"/>
      <c r="J102" s="16"/>
      <c r="K102" s="15"/>
      <c r="L102" s="16"/>
      <c r="M102" s="16"/>
      <c r="N102" s="16"/>
      <c r="O102" s="16"/>
      <c r="P102" s="16"/>
      <c r="Q102" s="16"/>
      <c r="R102" s="16"/>
      <c r="S102" s="16"/>
      <c r="T102" s="16"/>
      <c r="U102" s="16"/>
      <c r="V102" s="16"/>
      <c r="W102" s="16"/>
      <c r="X102" s="16"/>
      <c r="Y102" s="16"/>
      <c r="Z102" s="16"/>
    </row>
    <row r="103" spans="1:26" ht="12.75" customHeight="1" x14ac:dyDescent="0.2">
      <c r="A103" s="275" t="s">
        <v>120</v>
      </c>
      <c r="B103" s="269"/>
      <c r="C103" s="269"/>
      <c r="D103" s="269"/>
      <c r="E103" s="269"/>
      <c r="F103" s="269"/>
      <c r="G103" s="269"/>
      <c r="H103" s="270"/>
      <c r="I103" s="24" t="s">
        <v>46</v>
      </c>
      <c r="J103" s="16"/>
      <c r="K103" s="15"/>
      <c r="L103" s="16"/>
      <c r="M103" s="16"/>
      <c r="N103" s="16"/>
      <c r="O103" s="16"/>
      <c r="P103" s="16"/>
      <c r="Q103" s="16"/>
      <c r="R103" s="16"/>
      <c r="S103" s="16"/>
      <c r="T103" s="16"/>
      <c r="U103" s="16"/>
      <c r="V103" s="16"/>
      <c r="W103" s="16"/>
      <c r="X103" s="16"/>
      <c r="Y103" s="16"/>
      <c r="Z103" s="16"/>
    </row>
    <row r="104" spans="1:26" ht="12.75" customHeight="1" x14ac:dyDescent="0.2">
      <c r="A104" s="24" t="s">
        <v>121</v>
      </c>
      <c r="B104" s="273" t="s">
        <v>122</v>
      </c>
      <c r="C104" s="269"/>
      <c r="D104" s="269"/>
      <c r="E104" s="269"/>
      <c r="F104" s="269"/>
      <c r="G104" s="269"/>
      <c r="H104" s="270"/>
      <c r="I104" s="26">
        <f>I96</f>
        <v>0</v>
      </c>
      <c r="J104" s="16"/>
      <c r="K104" s="15"/>
      <c r="L104" s="16"/>
      <c r="M104" s="16"/>
      <c r="N104" s="16"/>
      <c r="O104" s="16"/>
      <c r="P104" s="16"/>
      <c r="Q104" s="16"/>
      <c r="R104" s="16"/>
      <c r="S104" s="16"/>
      <c r="T104" s="16"/>
      <c r="U104" s="16"/>
      <c r="V104" s="16"/>
      <c r="W104" s="16"/>
      <c r="X104" s="16"/>
      <c r="Y104" s="16"/>
      <c r="Z104" s="16"/>
    </row>
    <row r="105" spans="1:26" ht="12.75" customHeight="1" x14ac:dyDescent="0.2">
      <c r="A105" s="24" t="s">
        <v>123</v>
      </c>
      <c r="B105" s="273" t="s">
        <v>124</v>
      </c>
      <c r="C105" s="269"/>
      <c r="D105" s="269"/>
      <c r="E105" s="269"/>
      <c r="F105" s="269"/>
      <c r="G105" s="269"/>
      <c r="H105" s="270"/>
      <c r="I105" s="26">
        <f>I100</f>
        <v>0</v>
      </c>
      <c r="J105" s="16"/>
      <c r="K105" s="15"/>
      <c r="L105" s="16"/>
      <c r="M105" s="22"/>
      <c r="N105" s="46">
        <f>M105/2</f>
        <v>0</v>
      </c>
      <c r="O105" s="16"/>
      <c r="P105" s="16"/>
      <c r="Q105" s="16"/>
      <c r="R105" s="16"/>
      <c r="S105" s="16"/>
      <c r="T105" s="16"/>
      <c r="U105" s="16"/>
      <c r="V105" s="16"/>
      <c r="W105" s="16"/>
      <c r="X105" s="16"/>
      <c r="Y105" s="16"/>
      <c r="Z105" s="16"/>
    </row>
    <row r="106" spans="1:26" ht="12.75" customHeight="1" x14ac:dyDescent="0.2">
      <c r="A106" s="275" t="s">
        <v>125</v>
      </c>
      <c r="B106" s="269"/>
      <c r="C106" s="269"/>
      <c r="D106" s="269"/>
      <c r="E106" s="269"/>
      <c r="F106" s="269"/>
      <c r="G106" s="269"/>
      <c r="H106" s="270"/>
      <c r="I106" s="28">
        <f>TRUNC(SUM(I104:I105),2)</f>
        <v>0</v>
      </c>
      <c r="J106" s="16"/>
      <c r="K106" s="15"/>
      <c r="L106" s="16"/>
      <c r="M106" s="16"/>
      <c r="N106" s="16"/>
      <c r="O106" s="16"/>
      <c r="P106" s="16"/>
      <c r="Q106" s="16"/>
      <c r="R106" s="16"/>
      <c r="S106" s="16"/>
      <c r="T106" s="16"/>
      <c r="U106" s="16"/>
      <c r="V106" s="16"/>
      <c r="W106" s="16"/>
      <c r="X106" s="16"/>
      <c r="Y106" s="16"/>
      <c r="Z106" s="16"/>
    </row>
    <row r="107" spans="1:26" ht="12.75" customHeight="1" x14ac:dyDescent="0.2">
      <c r="A107" s="298"/>
      <c r="B107" s="299"/>
      <c r="C107" s="299"/>
      <c r="D107" s="299"/>
      <c r="E107" s="299"/>
      <c r="F107" s="299"/>
      <c r="G107" s="299"/>
      <c r="H107" s="299"/>
      <c r="I107" s="300"/>
      <c r="J107" s="16"/>
      <c r="K107" s="15"/>
      <c r="L107" s="16"/>
      <c r="M107" s="22"/>
      <c r="N107" s="16"/>
      <c r="O107" s="16"/>
      <c r="P107" s="16"/>
      <c r="Q107" s="16"/>
      <c r="R107" s="16"/>
      <c r="S107" s="16"/>
      <c r="T107" s="16"/>
      <c r="U107" s="16"/>
      <c r="V107" s="16"/>
      <c r="W107" s="16"/>
      <c r="X107" s="16"/>
      <c r="Y107" s="16"/>
      <c r="Z107" s="16"/>
    </row>
    <row r="108" spans="1:26" ht="12.75" customHeight="1" x14ac:dyDescent="0.2">
      <c r="A108" s="271" t="s">
        <v>126</v>
      </c>
      <c r="B108" s="269"/>
      <c r="C108" s="269"/>
      <c r="D108" s="269"/>
      <c r="E108" s="269"/>
      <c r="F108" s="269"/>
      <c r="G108" s="269"/>
      <c r="H108" s="269"/>
      <c r="I108" s="270"/>
      <c r="J108" s="16"/>
      <c r="K108" s="15"/>
      <c r="L108" s="16"/>
      <c r="M108" s="16"/>
      <c r="N108" s="16"/>
      <c r="O108" s="16"/>
      <c r="P108" s="16"/>
      <c r="Q108" s="16"/>
      <c r="R108" s="16"/>
      <c r="S108" s="16"/>
      <c r="T108" s="16"/>
      <c r="U108" s="16"/>
      <c r="V108" s="16"/>
      <c r="W108" s="16"/>
      <c r="X108" s="16"/>
      <c r="Y108" s="16"/>
      <c r="Z108" s="16"/>
    </row>
    <row r="109" spans="1:26" ht="12.75" customHeight="1" x14ac:dyDescent="0.2">
      <c r="A109" s="24">
        <v>5</v>
      </c>
      <c r="B109" s="275" t="s">
        <v>127</v>
      </c>
      <c r="C109" s="269"/>
      <c r="D109" s="269"/>
      <c r="E109" s="269"/>
      <c r="F109" s="269"/>
      <c r="G109" s="270"/>
      <c r="H109" s="24"/>
      <c r="I109" s="24" t="s">
        <v>46</v>
      </c>
      <c r="J109" s="16"/>
      <c r="K109" s="15"/>
      <c r="L109" s="16"/>
      <c r="M109" s="16"/>
      <c r="N109" s="16"/>
      <c r="O109" s="16"/>
      <c r="P109" s="16"/>
      <c r="Q109" s="16"/>
      <c r="R109" s="16"/>
      <c r="S109" s="16"/>
      <c r="T109" s="16"/>
      <c r="U109" s="16"/>
      <c r="V109" s="16"/>
      <c r="W109" s="16"/>
      <c r="X109" s="16"/>
      <c r="Y109" s="16"/>
      <c r="Z109" s="16"/>
    </row>
    <row r="110" spans="1:26" ht="12.75" customHeight="1" x14ac:dyDescent="0.2">
      <c r="A110" s="24" t="s">
        <v>18</v>
      </c>
      <c r="B110" s="302" t="s">
        <v>128</v>
      </c>
      <c r="C110" s="269"/>
      <c r="D110" s="269"/>
      <c r="E110" s="269"/>
      <c r="F110" s="269"/>
      <c r="G110" s="270"/>
      <c r="H110" s="20" t="s">
        <v>129</v>
      </c>
      <c r="I110" s="26"/>
      <c r="J110" s="16"/>
      <c r="K110" s="15"/>
      <c r="L110" s="16"/>
      <c r="M110" s="16"/>
      <c r="N110" s="16"/>
      <c r="O110" s="16"/>
      <c r="P110" s="16"/>
      <c r="Q110" s="16"/>
      <c r="R110" s="16"/>
      <c r="S110" s="16"/>
      <c r="T110" s="16"/>
      <c r="U110" s="16"/>
      <c r="V110" s="16"/>
      <c r="W110" s="16"/>
      <c r="X110" s="16"/>
      <c r="Y110" s="16"/>
      <c r="Z110" s="16"/>
    </row>
    <row r="111" spans="1:26" ht="12.75" customHeight="1" x14ac:dyDescent="0.2">
      <c r="A111" s="24" t="s">
        <v>20</v>
      </c>
      <c r="B111" s="302" t="s">
        <v>130</v>
      </c>
      <c r="C111" s="269"/>
      <c r="D111" s="269"/>
      <c r="E111" s="269"/>
      <c r="F111" s="269"/>
      <c r="G111" s="270"/>
      <c r="H111" s="20"/>
      <c r="I111" s="26"/>
      <c r="J111" s="16"/>
      <c r="K111" s="15"/>
      <c r="L111" s="16"/>
      <c r="M111" s="16"/>
      <c r="N111" s="16"/>
      <c r="O111" s="16"/>
      <c r="P111" s="16"/>
      <c r="Q111" s="16"/>
      <c r="R111" s="16"/>
      <c r="S111" s="16"/>
      <c r="T111" s="16"/>
      <c r="U111" s="16"/>
      <c r="V111" s="16"/>
      <c r="W111" s="16"/>
      <c r="X111" s="16"/>
      <c r="Y111" s="16"/>
      <c r="Z111" s="16"/>
    </row>
    <row r="112" spans="1:26" ht="12.75" customHeight="1" x14ac:dyDescent="0.2">
      <c r="A112" s="24" t="s">
        <v>23</v>
      </c>
      <c r="B112" s="261" t="s">
        <v>402</v>
      </c>
      <c r="C112" s="262"/>
      <c r="D112" s="262"/>
      <c r="E112" s="262"/>
      <c r="F112" s="262"/>
      <c r="G112" s="263"/>
      <c r="H112" s="20"/>
      <c r="I112" s="26"/>
      <c r="J112" s="16"/>
      <c r="K112" s="15"/>
      <c r="L112" s="16"/>
      <c r="M112" s="16"/>
      <c r="N112" s="16"/>
      <c r="O112" s="16"/>
      <c r="P112" s="16"/>
      <c r="Q112" s="16"/>
      <c r="R112" s="16"/>
      <c r="S112" s="16"/>
      <c r="T112" s="16"/>
      <c r="U112" s="16"/>
      <c r="V112" s="16"/>
      <c r="W112" s="16"/>
      <c r="X112" s="16"/>
      <c r="Y112" s="16"/>
      <c r="Z112" s="16"/>
    </row>
    <row r="113" spans="1:26" ht="12.75" customHeight="1" x14ac:dyDescent="0.2">
      <c r="A113" s="275" t="s">
        <v>131</v>
      </c>
      <c r="B113" s="269"/>
      <c r="C113" s="269"/>
      <c r="D113" s="269"/>
      <c r="E113" s="269"/>
      <c r="F113" s="269"/>
      <c r="G113" s="270"/>
      <c r="H113" s="29" t="s">
        <v>129</v>
      </c>
      <c r="I113" s="28">
        <f>TRUNC(SUM(I110:I112),2)</f>
        <v>0</v>
      </c>
      <c r="J113" s="16"/>
      <c r="K113" s="15"/>
      <c r="L113" s="16"/>
      <c r="M113" s="16"/>
      <c r="N113" s="16"/>
      <c r="O113" s="16"/>
      <c r="P113" s="16"/>
      <c r="Q113" s="16"/>
      <c r="R113" s="16"/>
      <c r="S113" s="16"/>
      <c r="T113" s="16"/>
      <c r="U113" s="16"/>
      <c r="V113" s="16"/>
      <c r="W113" s="16"/>
      <c r="X113" s="16"/>
      <c r="Y113" s="16"/>
      <c r="Z113" s="16"/>
    </row>
    <row r="114" spans="1:26" ht="12.75" customHeight="1" x14ac:dyDescent="0.2">
      <c r="A114" s="298"/>
      <c r="B114" s="299"/>
      <c r="C114" s="299"/>
      <c r="D114" s="299"/>
      <c r="E114" s="299"/>
      <c r="F114" s="299"/>
      <c r="G114" s="299"/>
      <c r="H114" s="299"/>
      <c r="I114" s="300"/>
      <c r="J114" s="16"/>
      <c r="K114" s="15"/>
      <c r="L114" s="16"/>
      <c r="M114" s="16"/>
      <c r="N114" s="16"/>
      <c r="O114" s="16"/>
      <c r="P114" s="16"/>
      <c r="Q114" s="16"/>
      <c r="R114" s="16"/>
      <c r="S114" s="16"/>
      <c r="T114" s="16"/>
      <c r="U114" s="16"/>
      <c r="V114" s="16"/>
      <c r="W114" s="16"/>
      <c r="X114" s="16"/>
      <c r="Y114" s="16"/>
      <c r="Z114" s="16"/>
    </row>
    <row r="115" spans="1:26" ht="12.75" customHeight="1" x14ac:dyDescent="0.2">
      <c r="A115" s="271" t="s">
        <v>132</v>
      </c>
      <c r="B115" s="269"/>
      <c r="C115" s="269"/>
      <c r="D115" s="269"/>
      <c r="E115" s="269"/>
      <c r="F115" s="269"/>
      <c r="G115" s="269"/>
      <c r="H115" s="269"/>
      <c r="I115" s="270"/>
      <c r="J115" s="16"/>
      <c r="K115" s="15"/>
      <c r="L115" s="16"/>
      <c r="M115" s="16"/>
      <c r="N115" s="16"/>
      <c r="O115" s="16"/>
      <c r="P115" s="16"/>
      <c r="Q115" s="16"/>
      <c r="R115" s="16"/>
      <c r="S115" s="16"/>
      <c r="T115" s="16"/>
      <c r="U115" s="16"/>
      <c r="V115" s="16"/>
      <c r="W115" s="16"/>
      <c r="X115" s="16"/>
      <c r="Y115" s="16"/>
      <c r="Z115" s="16"/>
    </row>
    <row r="116" spans="1:26" ht="12.75" customHeight="1" x14ac:dyDescent="0.2">
      <c r="A116" s="24">
        <v>6</v>
      </c>
      <c r="B116" s="275" t="s">
        <v>133</v>
      </c>
      <c r="C116" s="269"/>
      <c r="D116" s="269"/>
      <c r="E116" s="269"/>
      <c r="F116" s="269"/>
      <c r="G116" s="270"/>
      <c r="H116" s="24" t="s">
        <v>45</v>
      </c>
      <c r="I116" s="24" t="s">
        <v>46</v>
      </c>
      <c r="J116" s="16"/>
      <c r="K116" s="15"/>
      <c r="L116" s="16"/>
      <c r="M116" s="16"/>
      <c r="N116" s="16"/>
      <c r="O116" s="16"/>
      <c r="P116" s="16"/>
      <c r="Q116" s="16"/>
      <c r="R116" s="16"/>
      <c r="S116" s="16"/>
      <c r="T116" s="16"/>
      <c r="U116" s="16"/>
      <c r="V116" s="16"/>
      <c r="W116" s="16"/>
      <c r="X116" s="16"/>
      <c r="Y116" s="16"/>
      <c r="Z116" s="16"/>
    </row>
    <row r="117" spans="1:26" ht="12.75" customHeight="1" x14ac:dyDescent="0.2">
      <c r="A117" s="24" t="s">
        <v>18</v>
      </c>
      <c r="B117" s="273" t="s">
        <v>134</v>
      </c>
      <c r="C117" s="269"/>
      <c r="D117" s="269"/>
      <c r="E117" s="269"/>
      <c r="F117" s="269"/>
      <c r="G117" s="270"/>
      <c r="H117" s="47"/>
      <c r="I117" s="26"/>
      <c r="J117" s="16"/>
      <c r="K117" s="15"/>
      <c r="L117" s="16"/>
      <c r="M117" s="16"/>
      <c r="N117" s="16"/>
      <c r="O117" s="16"/>
      <c r="P117" s="16"/>
      <c r="Q117" s="16"/>
      <c r="R117" s="16"/>
      <c r="S117" s="16"/>
      <c r="T117" s="16"/>
      <c r="U117" s="16"/>
      <c r="V117" s="16"/>
      <c r="W117" s="16"/>
      <c r="X117" s="16"/>
      <c r="Y117" s="16"/>
      <c r="Z117" s="16"/>
    </row>
    <row r="118" spans="1:26" ht="12.75" customHeight="1" x14ac:dyDescent="0.2">
      <c r="A118" s="24" t="s">
        <v>20</v>
      </c>
      <c r="B118" s="273" t="s">
        <v>135</v>
      </c>
      <c r="C118" s="269"/>
      <c r="D118" s="269"/>
      <c r="E118" s="269"/>
      <c r="F118" s="269"/>
      <c r="G118" s="270"/>
      <c r="H118" s="47"/>
      <c r="I118" s="26"/>
      <c r="J118" s="16"/>
      <c r="K118" s="15"/>
      <c r="L118" s="16"/>
      <c r="M118" s="16"/>
      <c r="N118" s="16"/>
      <c r="O118" s="16"/>
      <c r="P118" s="16"/>
      <c r="Q118" s="16"/>
      <c r="R118" s="16"/>
      <c r="S118" s="16"/>
      <c r="T118" s="16"/>
      <c r="U118" s="16"/>
      <c r="V118" s="16"/>
      <c r="W118" s="16"/>
      <c r="X118" s="16"/>
      <c r="Y118" s="16"/>
      <c r="Z118" s="16"/>
    </row>
    <row r="119" spans="1:26" ht="12.75" customHeight="1" x14ac:dyDescent="0.2">
      <c r="A119" s="24" t="s">
        <v>23</v>
      </c>
      <c r="B119" s="301" t="s">
        <v>136</v>
      </c>
      <c r="C119" s="269"/>
      <c r="D119" s="269"/>
      <c r="E119" s="269"/>
      <c r="F119" s="269"/>
      <c r="G119" s="270"/>
      <c r="H119" s="27"/>
      <c r="I119" s="26"/>
      <c r="J119" s="16"/>
      <c r="K119" s="15"/>
      <c r="L119" s="16"/>
      <c r="M119" s="16"/>
      <c r="N119" s="16"/>
      <c r="O119" s="16"/>
      <c r="P119" s="16"/>
      <c r="Q119" s="16"/>
      <c r="R119" s="16"/>
      <c r="S119" s="16"/>
      <c r="T119" s="16"/>
      <c r="U119" s="16"/>
      <c r="V119" s="16"/>
      <c r="W119" s="16"/>
      <c r="X119" s="16"/>
      <c r="Y119" s="16"/>
      <c r="Z119" s="16"/>
    </row>
    <row r="120" spans="1:26" ht="12.75" customHeight="1" x14ac:dyDescent="0.2">
      <c r="A120" s="24" t="s">
        <v>137</v>
      </c>
      <c r="B120" s="273" t="s">
        <v>138</v>
      </c>
      <c r="C120" s="269"/>
      <c r="D120" s="269"/>
      <c r="E120" s="269"/>
      <c r="F120" s="269"/>
      <c r="G120" s="270"/>
      <c r="H120" s="47">
        <v>1.6500000000000001E-2</v>
      </c>
      <c r="I120" s="26"/>
      <c r="J120" s="16"/>
      <c r="K120" s="15"/>
      <c r="L120" s="16"/>
      <c r="M120" s="16"/>
      <c r="N120" s="16"/>
      <c r="O120" s="16"/>
      <c r="P120" s="16"/>
      <c r="Q120" s="16"/>
      <c r="R120" s="16"/>
      <c r="S120" s="16"/>
      <c r="T120" s="16"/>
      <c r="U120" s="16"/>
      <c r="V120" s="16"/>
      <c r="W120" s="16"/>
      <c r="X120" s="16"/>
      <c r="Y120" s="16"/>
      <c r="Z120" s="16"/>
    </row>
    <row r="121" spans="1:26" ht="12.75" customHeight="1" x14ac:dyDescent="0.2">
      <c r="A121" s="24" t="s">
        <v>139</v>
      </c>
      <c r="B121" s="273" t="s">
        <v>140</v>
      </c>
      <c r="C121" s="269"/>
      <c r="D121" s="269"/>
      <c r="E121" s="269"/>
      <c r="F121" s="269"/>
      <c r="G121" s="270"/>
      <c r="H121" s="47">
        <v>7.5999999999999998E-2</v>
      </c>
      <c r="I121" s="26"/>
      <c r="J121" s="16"/>
      <c r="K121" s="15"/>
      <c r="L121" s="16"/>
      <c r="M121" s="16"/>
      <c r="N121" s="16"/>
      <c r="O121" s="16"/>
      <c r="P121" s="16"/>
      <c r="Q121" s="16"/>
      <c r="R121" s="16"/>
      <c r="S121" s="16"/>
      <c r="T121" s="16"/>
      <c r="U121" s="16"/>
      <c r="V121" s="16"/>
      <c r="W121" s="16"/>
      <c r="X121" s="16"/>
      <c r="Y121" s="16"/>
      <c r="Z121" s="16"/>
    </row>
    <row r="122" spans="1:26" ht="12.75" customHeight="1" x14ac:dyDescent="0.2">
      <c r="A122" s="24" t="s">
        <v>141</v>
      </c>
      <c r="B122" s="273" t="s">
        <v>142</v>
      </c>
      <c r="C122" s="269"/>
      <c r="D122" s="269"/>
      <c r="E122" s="269"/>
      <c r="F122" s="269"/>
      <c r="G122" s="270"/>
      <c r="H122" s="47">
        <v>0.05</v>
      </c>
      <c r="I122" s="26"/>
      <c r="J122" s="16"/>
      <c r="K122" s="22"/>
      <c r="L122" s="16"/>
      <c r="M122" s="16"/>
      <c r="N122" s="16"/>
      <c r="O122" s="16"/>
      <c r="P122" s="16"/>
      <c r="Q122" s="16"/>
      <c r="R122" s="16"/>
      <c r="S122" s="16"/>
      <c r="T122" s="16"/>
      <c r="U122" s="16"/>
      <c r="V122" s="16"/>
      <c r="W122" s="16"/>
      <c r="X122" s="16"/>
      <c r="Y122" s="16"/>
      <c r="Z122" s="16"/>
    </row>
    <row r="123" spans="1:26" ht="12.75" customHeight="1" x14ac:dyDescent="0.2">
      <c r="A123" s="275" t="s">
        <v>143</v>
      </c>
      <c r="B123" s="269"/>
      <c r="C123" s="269"/>
      <c r="D123" s="269"/>
      <c r="E123" s="269"/>
      <c r="F123" s="269"/>
      <c r="G123" s="270"/>
      <c r="H123" s="48">
        <f>SUM(H117:H122)</f>
        <v>0.14250000000000002</v>
      </c>
      <c r="I123" s="26">
        <f>TRUNC(SUM(I117:I122),2)</f>
        <v>0</v>
      </c>
      <c r="J123" s="16"/>
      <c r="K123" s="15"/>
      <c r="L123" s="16"/>
      <c r="M123" s="16"/>
      <c r="N123" s="16"/>
      <c r="O123" s="16"/>
      <c r="P123" s="16"/>
      <c r="Q123" s="16"/>
      <c r="R123" s="16"/>
      <c r="S123" s="16"/>
      <c r="T123" s="16"/>
      <c r="U123" s="16"/>
      <c r="V123" s="16"/>
      <c r="W123" s="16"/>
      <c r="X123" s="16"/>
      <c r="Y123" s="16"/>
      <c r="Z123" s="16"/>
    </row>
    <row r="124" spans="1:26" ht="12.75" customHeight="1" x14ac:dyDescent="0.2">
      <c r="A124" s="17"/>
      <c r="B124" s="293"/>
      <c r="C124" s="265"/>
      <c r="D124" s="265"/>
      <c r="E124" s="265"/>
      <c r="F124" s="265"/>
      <c r="G124" s="265"/>
      <c r="H124" s="265"/>
      <c r="I124" s="265"/>
      <c r="J124" s="16"/>
      <c r="K124" s="15"/>
      <c r="L124" s="16"/>
      <c r="M124" s="16"/>
      <c r="N124" s="16"/>
      <c r="O124" s="16"/>
      <c r="P124" s="16"/>
      <c r="Q124" s="16"/>
      <c r="R124" s="16"/>
      <c r="S124" s="16"/>
      <c r="T124" s="16"/>
      <c r="U124" s="16"/>
      <c r="V124" s="16"/>
      <c r="W124" s="16"/>
      <c r="X124" s="16"/>
      <c r="Y124" s="16"/>
      <c r="Z124" s="16"/>
    </row>
    <row r="125" spans="1:26" ht="12.75" hidden="1" customHeight="1" x14ac:dyDescent="0.2">
      <c r="A125" s="49" t="s">
        <v>144</v>
      </c>
      <c r="B125" s="294" t="s">
        <v>145</v>
      </c>
      <c r="C125" s="295"/>
      <c r="D125" s="295"/>
      <c r="E125" s="295"/>
      <c r="F125" s="295"/>
      <c r="G125" s="295"/>
      <c r="H125" s="50">
        <f>TRUNC(H120+H121+H122,4)</f>
        <v>0.14249999999999999</v>
      </c>
      <c r="I125" s="51"/>
      <c r="J125" s="16"/>
      <c r="K125" s="15"/>
      <c r="L125" s="16"/>
      <c r="M125" s="16"/>
      <c r="N125" s="16"/>
      <c r="O125" s="16"/>
      <c r="P125" s="16"/>
      <c r="Q125" s="16"/>
      <c r="R125" s="16"/>
      <c r="S125" s="16"/>
      <c r="T125" s="16"/>
      <c r="U125" s="16"/>
      <c r="V125" s="16"/>
      <c r="W125" s="16"/>
      <c r="X125" s="16"/>
      <c r="Y125" s="16"/>
      <c r="Z125" s="16"/>
    </row>
    <row r="126" spans="1:26" ht="12.75" hidden="1" customHeight="1" x14ac:dyDescent="0.2">
      <c r="A126" s="52"/>
      <c r="B126" s="296">
        <v>100</v>
      </c>
      <c r="C126" s="265"/>
      <c r="D126" s="265"/>
      <c r="E126" s="265"/>
      <c r="F126" s="265"/>
      <c r="G126" s="265"/>
      <c r="H126" s="54"/>
      <c r="I126" s="55"/>
      <c r="J126" s="16"/>
      <c r="K126" s="15"/>
      <c r="L126" s="16"/>
      <c r="M126" s="16"/>
      <c r="N126" s="16"/>
      <c r="O126" s="16"/>
      <c r="P126" s="16"/>
      <c r="Q126" s="16"/>
      <c r="R126" s="16"/>
      <c r="S126" s="16"/>
      <c r="T126" s="16"/>
      <c r="U126" s="16"/>
      <c r="V126" s="16"/>
      <c r="W126" s="16"/>
      <c r="X126" s="16"/>
      <c r="Y126" s="16"/>
      <c r="Z126" s="16"/>
    </row>
    <row r="127" spans="1:26" ht="12.75" hidden="1" customHeight="1" x14ac:dyDescent="0.2">
      <c r="A127" s="56"/>
      <c r="B127" s="53"/>
      <c r="C127" s="53"/>
      <c r="D127" s="53"/>
      <c r="E127" s="53"/>
      <c r="F127" s="53"/>
      <c r="G127" s="53"/>
      <c r="H127" s="54"/>
      <c r="I127" s="55"/>
      <c r="J127" s="16"/>
      <c r="K127" s="15"/>
      <c r="L127" s="16"/>
      <c r="M127" s="16"/>
      <c r="N127" s="16"/>
      <c r="O127" s="16"/>
      <c r="P127" s="16"/>
      <c r="Q127" s="16"/>
      <c r="R127" s="16"/>
      <c r="S127" s="16"/>
      <c r="T127" s="16"/>
      <c r="U127" s="16"/>
      <c r="V127" s="16"/>
      <c r="W127" s="16"/>
      <c r="X127" s="16"/>
      <c r="Y127" s="16"/>
      <c r="Z127" s="16"/>
    </row>
    <row r="128" spans="1:26" ht="12.75" hidden="1" customHeight="1" x14ac:dyDescent="0.2">
      <c r="A128" s="52" t="s">
        <v>146</v>
      </c>
      <c r="B128" s="296" t="s">
        <v>147</v>
      </c>
      <c r="C128" s="265"/>
      <c r="D128" s="265"/>
      <c r="E128" s="265"/>
      <c r="F128" s="265"/>
      <c r="G128" s="265"/>
      <c r="H128" s="54"/>
      <c r="I128" s="55">
        <f>TRUNC(I141+I117+I118,2)</f>
        <v>2238.1</v>
      </c>
      <c r="J128" s="16"/>
      <c r="K128" s="15"/>
      <c r="L128" s="16"/>
      <c r="M128" s="16"/>
      <c r="N128" s="16"/>
      <c r="O128" s="16"/>
      <c r="P128" s="16"/>
      <c r="Q128" s="16"/>
      <c r="R128" s="16"/>
      <c r="S128" s="16"/>
      <c r="T128" s="16"/>
      <c r="U128" s="16"/>
      <c r="V128" s="16"/>
      <c r="W128" s="16"/>
      <c r="X128" s="16"/>
      <c r="Y128" s="16"/>
      <c r="Z128" s="16"/>
    </row>
    <row r="129" spans="1:26" ht="12.75" hidden="1" customHeight="1" x14ac:dyDescent="0.2">
      <c r="A129" s="52"/>
      <c r="B129" s="53"/>
      <c r="C129" s="53"/>
      <c r="D129" s="53"/>
      <c r="E129" s="53"/>
      <c r="F129" s="53"/>
      <c r="G129" s="53"/>
      <c r="H129" s="54"/>
      <c r="I129" s="55"/>
      <c r="J129" s="16"/>
      <c r="K129" s="15"/>
      <c r="L129" s="16"/>
      <c r="M129" s="16"/>
      <c r="N129" s="16"/>
      <c r="O129" s="16"/>
      <c r="P129" s="16"/>
      <c r="Q129" s="16"/>
      <c r="R129" s="16"/>
      <c r="S129" s="16"/>
      <c r="T129" s="16"/>
      <c r="U129" s="16"/>
      <c r="V129" s="16"/>
      <c r="W129" s="16"/>
      <c r="X129" s="16"/>
      <c r="Y129" s="16"/>
      <c r="Z129" s="16"/>
    </row>
    <row r="130" spans="1:26" ht="12.75" hidden="1" customHeight="1" x14ac:dyDescent="0.2">
      <c r="A130" s="52" t="s">
        <v>148</v>
      </c>
      <c r="B130" s="296" t="s">
        <v>149</v>
      </c>
      <c r="C130" s="265"/>
      <c r="D130" s="265"/>
      <c r="E130" s="265"/>
      <c r="F130" s="265"/>
      <c r="G130" s="265"/>
      <c r="H130" s="54"/>
      <c r="I130" s="55">
        <f>TRUNC(I128/(1-H125),2)</f>
        <v>2610.02</v>
      </c>
      <c r="J130" s="16"/>
      <c r="K130" s="15"/>
      <c r="L130" s="16"/>
      <c r="M130" s="16"/>
      <c r="N130" s="16"/>
      <c r="O130" s="16"/>
      <c r="P130" s="16"/>
      <c r="Q130" s="16"/>
      <c r="R130" s="16"/>
      <c r="S130" s="16"/>
      <c r="T130" s="16"/>
      <c r="U130" s="16"/>
      <c r="V130" s="16"/>
      <c r="W130" s="16"/>
      <c r="X130" s="16"/>
      <c r="Y130" s="16"/>
      <c r="Z130" s="16"/>
    </row>
    <row r="131" spans="1:26" ht="12.75" hidden="1" customHeight="1" x14ac:dyDescent="0.2">
      <c r="A131" s="52"/>
      <c r="B131" s="53"/>
      <c r="C131" s="53"/>
      <c r="D131" s="53"/>
      <c r="E131" s="53"/>
      <c r="F131" s="53"/>
      <c r="G131" s="53"/>
      <c r="H131" s="54"/>
      <c r="I131" s="55"/>
      <c r="J131" s="16"/>
      <c r="K131" s="15"/>
      <c r="L131" s="16"/>
      <c r="M131" s="16"/>
      <c r="N131" s="16"/>
      <c r="O131" s="16"/>
      <c r="P131" s="16"/>
      <c r="Q131" s="16"/>
      <c r="R131" s="16"/>
      <c r="S131" s="16"/>
      <c r="T131" s="16"/>
      <c r="U131" s="16"/>
      <c r="V131" s="16"/>
      <c r="W131" s="16"/>
      <c r="X131" s="16"/>
      <c r="Y131" s="16"/>
      <c r="Z131" s="16"/>
    </row>
    <row r="132" spans="1:26" ht="12.75" hidden="1" customHeight="1" x14ac:dyDescent="0.2">
      <c r="A132" s="57"/>
      <c r="B132" s="297" t="s">
        <v>150</v>
      </c>
      <c r="C132" s="267"/>
      <c r="D132" s="267"/>
      <c r="E132" s="267"/>
      <c r="F132" s="267"/>
      <c r="G132" s="267"/>
      <c r="H132" s="58"/>
      <c r="I132" s="59">
        <f>TRUNC(I130-I128,2)</f>
        <v>371.92</v>
      </c>
      <c r="J132" s="16"/>
      <c r="K132" s="45"/>
      <c r="L132" s="16"/>
      <c r="M132" s="16"/>
      <c r="N132" s="16"/>
      <c r="O132" s="16"/>
      <c r="P132" s="16"/>
      <c r="Q132" s="16"/>
      <c r="R132" s="16"/>
      <c r="S132" s="16"/>
      <c r="T132" s="16"/>
      <c r="U132" s="16"/>
      <c r="V132" s="16"/>
      <c r="W132" s="16"/>
      <c r="X132" s="16"/>
      <c r="Y132" s="16"/>
      <c r="Z132" s="16"/>
    </row>
    <row r="133" spans="1:26" ht="2.25" customHeight="1" x14ac:dyDescent="0.2">
      <c r="A133" s="17"/>
      <c r="B133" s="17"/>
      <c r="C133" s="17"/>
      <c r="D133" s="17"/>
      <c r="E133" s="17"/>
      <c r="F133" s="17"/>
      <c r="G133" s="17"/>
      <c r="H133" s="17"/>
      <c r="I133" s="31"/>
      <c r="J133" s="16"/>
      <c r="K133" s="15"/>
      <c r="L133" s="16"/>
      <c r="M133" s="16"/>
      <c r="N133" s="16"/>
      <c r="O133" s="16"/>
      <c r="P133" s="16"/>
      <c r="Q133" s="16"/>
      <c r="R133" s="16"/>
      <c r="S133" s="16"/>
      <c r="T133" s="16"/>
      <c r="U133" s="16"/>
      <c r="V133" s="16"/>
      <c r="W133" s="16"/>
      <c r="X133" s="16"/>
      <c r="Y133" s="16"/>
      <c r="Z133" s="16"/>
    </row>
    <row r="134" spans="1:26" ht="12.75" customHeight="1" x14ac:dyDescent="0.2">
      <c r="A134" s="271" t="s">
        <v>151</v>
      </c>
      <c r="B134" s="269"/>
      <c r="C134" s="269"/>
      <c r="D134" s="269"/>
      <c r="E134" s="269"/>
      <c r="F134" s="269"/>
      <c r="G134" s="269"/>
      <c r="H134" s="269"/>
      <c r="I134" s="270"/>
      <c r="J134" s="16"/>
      <c r="K134" s="60"/>
      <c r="L134" s="16"/>
      <c r="M134" s="16"/>
      <c r="N134" s="16"/>
      <c r="O134" s="16"/>
      <c r="P134" s="16"/>
      <c r="Q134" s="16"/>
      <c r="R134" s="16"/>
      <c r="S134" s="16"/>
      <c r="T134" s="16"/>
      <c r="U134" s="16"/>
      <c r="V134" s="16"/>
      <c r="W134" s="16"/>
      <c r="X134" s="16"/>
      <c r="Y134" s="16"/>
      <c r="Z134" s="16"/>
    </row>
    <row r="135" spans="1:26" ht="12.75" customHeight="1" x14ac:dyDescent="0.2">
      <c r="A135" s="275" t="s">
        <v>152</v>
      </c>
      <c r="B135" s="269"/>
      <c r="C135" s="269"/>
      <c r="D135" s="269"/>
      <c r="E135" s="269"/>
      <c r="F135" s="269"/>
      <c r="G135" s="269"/>
      <c r="H135" s="270"/>
      <c r="I135" s="24" t="s">
        <v>46</v>
      </c>
      <c r="J135" s="16"/>
      <c r="K135" s="15"/>
      <c r="L135" s="30"/>
      <c r="M135" s="16"/>
      <c r="N135" s="16"/>
      <c r="O135" s="16"/>
      <c r="P135" s="16"/>
      <c r="Q135" s="16"/>
      <c r="R135" s="16"/>
      <c r="S135" s="16"/>
      <c r="T135" s="16"/>
      <c r="U135" s="16"/>
      <c r="V135" s="16"/>
      <c r="W135" s="16"/>
      <c r="X135" s="16"/>
      <c r="Y135" s="16"/>
      <c r="Z135" s="16"/>
    </row>
    <row r="136" spans="1:26" ht="12.75" customHeight="1" x14ac:dyDescent="0.2">
      <c r="A136" s="20" t="s">
        <v>18</v>
      </c>
      <c r="B136" s="273" t="str">
        <f>A27</f>
        <v>MÓDULO 1 - COMPOSIÇÃO DA REMUNERAÇÃO</v>
      </c>
      <c r="C136" s="269"/>
      <c r="D136" s="269"/>
      <c r="E136" s="269"/>
      <c r="F136" s="269"/>
      <c r="G136" s="269"/>
      <c r="H136" s="270"/>
      <c r="I136" s="26">
        <f>I35</f>
        <v>2238.1</v>
      </c>
      <c r="J136" s="16"/>
      <c r="K136" s="15"/>
      <c r="L136" s="16"/>
      <c r="M136" s="16"/>
      <c r="N136" s="16"/>
      <c r="O136" s="16"/>
      <c r="P136" s="16"/>
      <c r="Q136" s="16"/>
      <c r="R136" s="16"/>
      <c r="S136" s="16"/>
      <c r="T136" s="16"/>
      <c r="U136" s="16"/>
      <c r="V136" s="16"/>
      <c r="W136" s="16"/>
      <c r="X136" s="16"/>
      <c r="Y136" s="16"/>
      <c r="Z136" s="16"/>
    </row>
    <row r="137" spans="1:26" ht="12.75" customHeight="1" x14ac:dyDescent="0.2">
      <c r="A137" s="20" t="s">
        <v>20</v>
      </c>
      <c r="B137" s="273" t="str">
        <f>A37</f>
        <v>MÓDULO 2 – ENCARGOS E BENEFÍCIOS ANUAIS, MENSAIS E DIÁRIOS</v>
      </c>
      <c r="C137" s="269"/>
      <c r="D137" s="269"/>
      <c r="E137" s="269"/>
      <c r="F137" s="269"/>
      <c r="G137" s="269"/>
      <c r="H137" s="270"/>
      <c r="I137" s="26">
        <f>I76</f>
        <v>0</v>
      </c>
      <c r="J137" s="16"/>
      <c r="K137" s="15"/>
      <c r="L137" s="16"/>
      <c r="M137" s="16"/>
      <c r="N137" s="16"/>
      <c r="O137" s="16"/>
      <c r="P137" s="16"/>
      <c r="Q137" s="16"/>
      <c r="R137" s="16"/>
      <c r="S137" s="16"/>
      <c r="T137" s="16"/>
      <c r="U137" s="16"/>
      <c r="V137" s="16"/>
      <c r="W137" s="16"/>
      <c r="X137" s="16"/>
      <c r="Y137" s="16"/>
      <c r="Z137" s="16"/>
    </row>
    <row r="138" spans="1:26" ht="12.75" customHeight="1" x14ac:dyDescent="0.2">
      <c r="A138" s="20" t="s">
        <v>23</v>
      </c>
      <c r="B138" s="273" t="str">
        <f>A78</f>
        <v>MÓDULO 3 – PROVISÃO PARA RESCISÃO</v>
      </c>
      <c r="C138" s="269"/>
      <c r="D138" s="269"/>
      <c r="E138" s="269"/>
      <c r="F138" s="269"/>
      <c r="G138" s="269"/>
      <c r="H138" s="270"/>
      <c r="I138" s="26">
        <f>I86</f>
        <v>0</v>
      </c>
      <c r="J138" s="16"/>
      <c r="K138" s="60"/>
      <c r="L138" s="16"/>
      <c r="M138" s="16"/>
      <c r="N138" s="16"/>
      <c r="O138" s="16"/>
      <c r="P138" s="16"/>
      <c r="Q138" s="16"/>
      <c r="R138" s="16"/>
      <c r="S138" s="16"/>
      <c r="T138" s="16"/>
      <c r="U138" s="16"/>
      <c r="V138" s="16"/>
      <c r="W138" s="16"/>
      <c r="X138" s="16"/>
      <c r="Y138" s="16"/>
      <c r="Z138" s="16"/>
    </row>
    <row r="139" spans="1:26" ht="12.75" customHeight="1" x14ac:dyDescent="0.2">
      <c r="A139" s="20" t="s">
        <v>26</v>
      </c>
      <c r="B139" s="273" t="str">
        <f>A88</f>
        <v>MÓDULO 4 – CUSTO DE REPOSIÇÃO DO PROFISSIONAL AUSENTE</v>
      </c>
      <c r="C139" s="269"/>
      <c r="D139" s="269"/>
      <c r="E139" s="269"/>
      <c r="F139" s="269"/>
      <c r="G139" s="269"/>
      <c r="H139" s="270"/>
      <c r="I139" s="26">
        <f>I106</f>
        <v>0</v>
      </c>
      <c r="J139" s="16"/>
      <c r="K139" s="60"/>
      <c r="L139" s="16"/>
      <c r="M139" s="16"/>
      <c r="N139" s="16"/>
      <c r="O139" s="16"/>
      <c r="P139" s="16"/>
      <c r="Q139" s="16"/>
      <c r="R139" s="16"/>
      <c r="S139" s="16"/>
      <c r="T139" s="16"/>
      <c r="U139" s="16"/>
      <c r="V139" s="16"/>
      <c r="W139" s="16"/>
      <c r="X139" s="16"/>
      <c r="Y139" s="16"/>
      <c r="Z139" s="16"/>
    </row>
    <row r="140" spans="1:26" ht="12.75" customHeight="1" x14ac:dyDescent="0.2">
      <c r="A140" s="20" t="s">
        <v>28</v>
      </c>
      <c r="B140" s="273" t="str">
        <f>A108</f>
        <v>MÓDULO 5 – INSUMOS DIVERSOS</v>
      </c>
      <c r="C140" s="269"/>
      <c r="D140" s="269"/>
      <c r="E140" s="269"/>
      <c r="F140" s="269"/>
      <c r="G140" s="269"/>
      <c r="H140" s="270"/>
      <c r="I140" s="26">
        <f>I113</f>
        <v>0</v>
      </c>
      <c r="J140" s="16"/>
      <c r="K140" s="15"/>
      <c r="L140" s="16"/>
      <c r="M140" s="16"/>
      <c r="N140" s="16"/>
      <c r="O140" s="16"/>
      <c r="P140" s="16"/>
      <c r="Q140" s="16"/>
      <c r="R140" s="16"/>
      <c r="S140" s="16"/>
      <c r="T140" s="16"/>
      <c r="U140" s="16"/>
      <c r="V140" s="16"/>
      <c r="W140" s="16"/>
      <c r="X140" s="16"/>
      <c r="Y140" s="16"/>
      <c r="Z140" s="16"/>
    </row>
    <row r="141" spans="1:26" ht="12.75" customHeight="1" x14ac:dyDescent="0.2">
      <c r="A141" s="24"/>
      <c r="B141" s="275" t="s">
        <v>153</v>
      </c>
      <c r="C141" s="269"/>
      <c r="D141" s="269"/>
      <c r="E141" s="269"/>
      <c r="F141" s="269"/>
      <c r="G141" s="269"/>
      <c r="H141" s="270"/>
      <c r="I141" s="26">
        <f>TRUNC(SUM(I136:I140),2)</f>
        <v>2238.1</v>
      </c>
      <c r="J141" s="22"/>
      <c r="K141" s="45"/>
      <c r="L141" s="16"/>
      <c r="M141" s="16"/>
      <c r="N141" s="16"/>
      <c r="O141" s="16"/>
      <c r="P141" s="16"/>
      <c r="Q141" s="16"/>
      <c r="R141" s="16"/>
      <c r="S141" s="16"/>
      <c r="T141" s="16"/>
      <c r="U141" s="16"/>
      <c r="V141" s="16"/>
      <c r="W141" s="16"/>
      <c r="X141" s="16"/>
      <c r="Y141" s="16"/>
      <c r="Z141" s="16"/>
    </row>
    <row r="142" spans="1:26" ht="12.75" customHeight="1" x14ac:dyDescent="0.2">
      <c r="A142" s="20" t="s">
        <v>52</v>
      </c>
      <c r="B142" s="273" t="str">
        <f>A115</f>
        <v>MÓDULO 6 – CUSTOS INDIRETOS, TRIBUTOS E LUCRO</v>
      </c>
      <c r="C142" s="269"/>
      <c r="D142" s="269"/>
      <c r="E142" s="269"/>
      <c r="F142" s="269"/>
      <c r="G142" s="269"/>
      <c r="H142" s="270"/>
      <c r="I142" s="26">
        <f>I123</f>
        <v>0</v>
      </c>
      <c r="J142" s="16"/>
      <c r="K142" s="16"/>
      <c r="L142" s="16"/>
      <c r="M142" s="16"/>
      <c r="N142" s="16"/>
      <c r="O142" s="16"/>
      <c r="P142" s="16"/>
      <c r="Q142" s="16"/>
      <c r="R142" s="16"/>
      <c r="S142" s="16"/>
      <c r="T142" s="16"/>
      <c r="U142" s="16"/>
      <c r="V142" s="16"/>
      <c r="W142" s="16"/>
      <c r="X142" s="16"/>
      <c r="Y142" s="16"/>
      <c r="Z142" s="16"/>
    </row>
    <row r="143" spans="1:26" ht="12.75" customHeight="1" x14ac:dyDescent="0.2">
      <c r="A143" s="275" t="s">
        <v>154</v>
      </c>
      <c r="B143" s="269"/>
      <c r="C143" s="269"/>
      <c r="D143" s="269"/>
      <c r="E143" s="269"/>
      <c r="F143" s="269"/>
      <c r="G143" s="269"/>
      <c r="H143" s="270"/>
      <c r="I143" s="61">
        <f>TRUNC(SUM(I141:I142),2)</f>
        <v>2238.1</v>
      </c>
      <c r="J143" s="46"/>
      <c r="K143" s="46"/>
      <c r="L143" s="16"/>
      <c r="M143" s="16"/>
      <c r="N143" s="16"/>
      <c r="O143" s="16"/>
      <c r="P143" s="16"/>
      <c r="Q143" s="16"/>
      <c r="R143" s="16"/>
      <c r="S143" s="16"/>
      <c r="T143" s="16"/>
      <c r="U143" s="16"/>
      <c r="V143" s="16"/>
      <c r="W143" s="16"/>
      <c r="X143" s="16"/>
      <c r="Y143" s="16"/>
      <c r="Z143" s="16"/>
    </row>
    <row r="144" spans="1:26" ht="12.75" customHeight="1" x14ac:dyDescent="0.2">
      <c r="A144" s="15"/>
      <c r="B144" s="15"/>
      <c r="C144" s="15"/>
      <c r="D144" s="15"/>
      <c r="E144" s="15"/>
      <c r="F144" s="15"/>
      <c r="G144" s="15"/>
      <c r="H144" s="15"/>
      <c r="I144" s="45"/>
      <c r="J144" s="16"/>
      <c r="K144" s="16"/>
      <c r="L144" s="16"/>
      <c r="M144" s="16"/>
      <c r="N144" s="16"/>
      <c r="O144" s="16"/>
      <c r="P144" s="16"/>
      <c r="Q144" s="16"/>
      <c r="R144" s="16"/>
      <c r="S144" s="16"/>
      <c r="T144" s="16"/>
      <c r="U144" s="16"/>
      <c r="V144" s="16"/>
      <c r="W144" s="16"/>
      <c r="X144" s="16"/>
      <c r="Y144" s="16"/>
      <c r="Z144" s="16"/>
    </row>
    <row r="145" spans="1:26" ht="12.75" customHeight="1" x14ac:dyDescent="0.2">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ht="12.75" customHeight="1" x14ac:dyDescent="0.2">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ht="12.75" customHeight="1" x14ac:dyDescent="0.2">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ht="12.75" customHeight="1" x14ac:dyDescent="0.2">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ht="12.75" customHeight="1" x14ac:dyDescent="0.2">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ht="12.75" customHeight="1" x14ac:dyDescent="0.2">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ht="12.75" customHeight="1" x14ac:dyDescent="0.2">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ht="12.75" customHeight="1" x14ac:dyDescent="0.2">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ht="12.75" customHeight="1" x14ac:dyDescent="0.2">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ht="12.75" customHeight="1" x14ac:dyDescent="0.2">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ht="12.75" customHeight="1" x14ac:dyDescent="0.2">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ht="12.75" customHeight="1" x14ac:dyDescent="0.2">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ht="12.75" customHeight="1" x14ac:dyDescent="0.2">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ht="12.75" customHeight="1" x14ac:dyDescent="0.2">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ht="12.75" customHeight="1" x14ac:dyDescent="0.2">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ht="12.75" customHeight="1" x14ac:dyDescent="0.2">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ht="12.75" customHeight="1" x14ac:dyDescent="0.2">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ht="12.75" customHeight="1" x14ac:dyDescent="0.2">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ht="12.75" customHeight="1" x14ac:dyDescent="0.2">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ht="12.75" customHeight="1" x14ac:dyDescent="0.2">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ht="12.75" customHeight="1" x14ac:dyDescent="0.2">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ht="12.75" customHeight="1" x14ac:dyDescent="0.2">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ht="12.75" customHeight="1" x14ac:dyDescent="0.2">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ht="12.75" customHeight="1" x14ac:dyDescent="0.2">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ht="12.75" customHeight="1" x14ac:dyDescent="0.2">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ht="12.75" customHeight="1" x14ac:dyDescent="0.2">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ht="12.75" customHeight="1" x14ac:dyDescent="0.2">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ht="12.75" customHeight="1" x14ac:dyDescent="0.2">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ht="12.75" customHeight="1" x14ac:dyDescent="0.2">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ht="12.75" customHeight="1" x14ac:dyDescent="0.2">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ht="12.75" customHeight="1" x14ac:dyDescent="0.2">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ht="12.75" customHeight="1" x14ac:dyDescent="0.2">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ht="12.75" customHeight="1" x14ac:dyDescent="0.2">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ht="12.75" customHeight="1" x14ac:dyDescent="0.2">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ht="12.75" customHeight="1" x14ac:dyDescent="0.2">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ht="12.75" customHeight="1" x14ac:dyDescent="0.2">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ht="12.75" customHeight="1" x14ac:dyDescent="0.2">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ht="12.75" customHeight="1" x14ac:dyDescent="0.2">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ht="12.75" customHeight="1" x14ac:dyDescent="0.2">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ht="12.75" customHeight="1" x14ac:dyDescent="0.2">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ht="12.75" customHeight="1" x14ac:dyDescent="0.2">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ht="12.75" customHeight="1" x14ac:dyDescent="0.2">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ht="12.75" customHeight="1" x14ac:dyDescent="0.2">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ht="12.75" customHeight="1" x14ac:dyDescent="0.2">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ht="12.75" customHeight="1" x14ac:dyDescent="0.2">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ht="12.75" customHeight="1" x14ac:dyDescent="0.2">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ht="12.75" customHeight="1" x14ac:dyDescent="0.2">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ht="12.75" customHeight="1" x14ac:dyDescent="0.2">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ht="12.75" customHeight="1" x14ac:dyDescent="0.2">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ht="12.75" customHeight="1" x14ac:dyDescent="0.2">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ht="12.75" customHeight="1" x14ac:dyDescent="0.2">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ht="12.75" customHeight="1" x14ac:dyDescent="0.2">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ht="12.75" customHeight="1" x14ac:dyDescent="0.2">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ht="12.75" customHeight="1" x14ac:dyDescent="0.2">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ht="12.75" customHeight="1" x14ac:dyDescent="0.2">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ht="12.75" customHeight="1" x14ac:dyDescent="0.2">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ht="12.75" customHeight="1" x14ac:dyDescent="0.2">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ht="12.75" customHeight="1" x14ac:dyDescent="0.2">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ht="12.75" customHeight="1" x14ac:dyDescent="0.2">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ht="12.75" customHeight="1" x14ac:dyDescent="0.2">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ht="12.75" customHeight="1" x14ac:dyDescent="0.2">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ht="12.75" customHeight="1" x14ac:dyDescent="0.2">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ht="12.75" customHeight="1" x14ac:dyDescent="0.2">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ht="12.75" customHeight="1" x14ac:dyDescent="0.2">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ht="12.75" customHeight="1" x14ac:dyDescent="0.2">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ht="12.75" customHeight="1" x14ac:dyDescent="0.2">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ht="12.75" customHeight="1" x14ac:dyDescent="0.2">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ht="12.75" customHeight="1" x14ac:dyDescent="0.2">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ht="12.75" customHeight="1" x14ac:dyDescent="0.2">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ht="12.75" customHeight="1" x14ac:dyDescent="0.2">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ht="12.75" customHeight="1" x14ac:dyDescent="0.2">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ht="12.75" customHeight="1" x14ac:dyDescent="0.2">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ht="12.75" customHeight="1" x14ac:dyDescent="0.2">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ht="12.75" customHeight="1" x14ac:dyDescent="0.2">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ht="12.75" customHeight="1" x14ac:dyDescent="0.2">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ht="12.75" customHeight="1" x14ac:dyDescent="0.2">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ht="12.75" customHeight="1" x14ac:dyDescent="0.2">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ht="12.75" customHeight="1" x14ac:dyDescent="0.2">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ht="12.75" customHeight="1" x14ac:dyDescent="0.2">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ht="12.75" customHeight="1" x14ac:dyDescent="0.2">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ht="12.75" customHeight="1" x14ac:dyDescent="0.2">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ht="12.75" customHeight="1" x14ac:dyDescent="0.2">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ht="12.75" customHeight="1" x14ac:dyDescent="0.2">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ht="12.75" customHeight="1" x14ac:dyDescent="0.2">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ht="12.75" customHeight="1" x14ac:dyDescent="0.2">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ht="12.75" customHeight="1" x14ac:dyDescent="0.2">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ht="12.75" customHeight="1" x14ac:dyDescent="0.2">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ht="12.75" customHeight="1" x14ac:dyDescent="0.2">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ht="12.75" customHeight="1" x14ac:dyDescent="0.2">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ht="12.75" customHeight="1" x14ac:dyDescent="0.2">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ht="12.75" customHeight="1" x14ac:dyDescent="0.2">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ht="12.75" customHeight="1" x14ac:dyDescent="0.2">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ht="12.75" customHeight="1" x14ac:dyDescent="0.2">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ht="12.75" customHeight="1" x14ac:dyDescent="0.2">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ht="12.75" customHeight="1" x14ac:dyDescent="0.2">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ht="12.75" customHeight="1" x14ac:dyDescent="0.2">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ht="12.75" customHeight="1" x14ac:dyDescent="0.2">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ht="12.75" customHeight="1" x14ac:dyDescent="0.2">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ht="12.75" customHeight="1" x14ac:dyDescent="0.2">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ht="12.75" customHeight="1" x14ac:dyDescent="0.2">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ht="12.75" customHeight="1" x14ac:dyDescent="0.2">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ht="12.75" customHeight="1" x14ac:dyDescent="0.2">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ht="12.75" customHeight="1" x14ac:dyDescent="0.2">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ht="12.75" customHeight="1" x14ac:dyDescent="0.2">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ht="12.75" customHeight="1" x14ac:dyDescent="0.2">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ht="12.75" customHeight="1" x14ac:dyDescent="0.2">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ht="12.75" customHeight="1" x14ac:dyDescent="0.2">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ht="12.75" customHeight="1" x14ac:dyDescent="0.2">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ht="12.75" customHeight="1" x14ac:dyDescent="0.2">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ht="12.75" customHeight="1" x14ac:dyDescent="0.2">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ht="12.75" customHeight="1" x14ac:dyDescent="0.2">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ht="12.75" customHeight="1" x14ac:dyDescent="0.2">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ht="12.75" customHeight="1" x14ac:dyDescent="0.2">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ht="12.75" customHeight="1" x14ac:dyDescent="0.2">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ht="12.75" customHeight="1" x14ac:dyDescent="0.2">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ht="12.75" customHeight="1" x14ac:dyDescent="0.2">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ht="12.75" customHeight="1" x14ac:dyDescent="0.2">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ht="12.75" customHeight="1" x14ac:dyDescent="0.2">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ht="12.75" customHeight="1" x14ac:dyDescent="0.2">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ht="12.75" customHeight="1" x14ac:dyDescent="0.2">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ht="12.75" customHeight="1" x14ac:dyDescent="0.2">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ht="12.75" customHeight="1" x14ac:dyDescent="0.2">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ht="12.75" customHeight="1" x14ac:dyDescent="0.2">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ht="12.75" customHeight="1" x14ac:dyDescent="0.2">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ht="12.75" customHeight="1" x14ac:dyDescent="0.2">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ht="12.75" customHeight="1" x14ac:dyDescent="0.2">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ht="12.75" customHeight="1" x14ac:dyDescent="0.2">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ht="12.75" customHeight="1" x14ac:dyDescent="0.2">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ht="12.75" customHeight="1" x14ac:dyDescent="0.2">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ht="12.75" customHeight="1" x14ac:dyDescent="0.2">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ht="12.75" customHeight="1" x14ac:dyDescent="0.2">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ht="12.75" customHeight="1" x14ac:dyDescent="0.2">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ht="12.75" customHeight="1" x14ac:dyDescent="0.2">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ht="12.75" customHeight="1" x14ac:dyDescent="0.2">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ht="12.75" customHeight="1" x14ac:dyDescent="0.2">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ht="12.75" customHeight="1" x14ac:dyDescent="0.2">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ht="12.75" customHeight="1" x14ac:dyDescent="0.2">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ht="12.75" customHeight="1" x14ac:dyDescent="0.2">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ht="12.75" customHeight="1" x14ac:dyDescent="0.2">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ht="12.75" customHeight="1" x14ac:dyDescent="0.2">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ht="12.75" customHeight="1" x14ac:dyDescent="0.2">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ht="12.75" customHeight="1" x14ac:dyDescent="0.2">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ht="12.75" customHeight="1" x14ac:dyDescent="0.2">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ht="12.75" customHeight="1" x14ac:dyDescent="0.2">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ht="12.75" customHeight="1" x14ac:dyDescent="0.2">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ht="12.75" customHeight="1" x14ac:dyDescent="0.2">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ht="12.75" customHeight="1" x14ac:dyDescent="0.2">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ht="12.75" customHeight="1" x14ac:dyDescent="0.2">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ht="12.75" customHeight="1" x14ac:dyDescent="0.2">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ht="12.75" customHeight="1" x14ac:dyDescent="0.2">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ht="12.75" customHeight="1" x14ac:dyDescent="0.2">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ht="12.75" customHeight="1" x14ac:dyDescent="0.2">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ht="12.75" customHeight="1" x14ac:dyDescent="0.2">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ht="12.75" customHeight="1" x14ac:dyDescent="0.2">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ht="12.75" customHeight="1" x14ac:dyDescent="0.2">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ht="12.75" customHeight="1" x14ac:dyDescent="0.2">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ht="12.75" customHeight="1" x14ac:dyDescent="0.2">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ht="12.75" customHeight="1" x14ac:dyDescent="0.2">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ht="12.75" customHeight="1" x14ac:dyDescent="0.2">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ht="12.75" customHeight="1" x14ac:dyDescent="0.2">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ht="12.75" customHeight="1" x14ac:dyDescent="0.2">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ht="12.75" customHeight="1" x14ac:dyDescent="0.2">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ht="12.75" customHeight="1" x14ac:dyDescent="0.2">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ht="12.75" customHeight="1" x14ac:dyDescent="0.2">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ht="12.75" customHeight="1" x14ac:dyDescent="0.2">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ht="12.75" customHeight="1" x14ac:dyDescent="0.2">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ht="12.75" customHeight="1" x14ac:dyDescent="0.2">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ht="12.75" customHeight="1" x14ac:dyDescent="0.2">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ht="12.75" customHeight="1" x14ac:dyDescent="0.2">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ht="12.75" customHeight="1" x14ac:dyDescent="0.2">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ht="12.75" customHeight="1" x14ac:dyDescent="0.2">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ht="12.75" customHeight="1" x14ac:dyDescent="0.2">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ht="12.75" customHeight="1" x14ac:dyDescent="0.2">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ht="12.75" customHeight="1" x14ac:dyDescent="0.2">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ht="12.75" customHeight="1" x14ac:dyDescent="0.2">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ht="12.75" customHeight="1" x14ac:dyDescent="0.2">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ht="12.75" customHeight="1" x14ac:dyDescent="0.2">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ht="12.75" customHeight="1" x14ac:dyDescent="0.2">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ht="12.75" customHeight="1" x14ac:dyDescent="0.2">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ht="12.75" customHeight="1" x14ac:dyDescent="0.2">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ht="12.75" customHeight="1" x14ac:dyDescent="0.2">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ht="12.75" customHeight="1" x14ac:dyDescent="0.2">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ht="12.75" customHeight="1" x14ac:dyDescent="0.2">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ht="12.75" customHeight="1" x14ac:dyDescent="0.2">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ht="12.75" customHeight="1" x14ac:dyDescent="0.2">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ht="12.75" customHeight="1" x14ac:dyDescent="0.2">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ht="12.75" customHeight="1" x14ac:dyDescent="0.2">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ht="12.75" customHeight="1" x14ac:dyDescent="0.2">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ht="12.75" customHeight="1" x14ac:dyDescent="0.2">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ht="12.75" customHeight="1" x14ac:dyDescent="0.2">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ht="12.75" customHeight="1" x14ac:dyDescent="0.2">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ht="12.75" customHeight="1" x14ac:dyDescent="0.2">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ht="12.75" customHeight="1" x14ac:dyDescent="0.2">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ht="12.75" customHeight="1" x14ac:dyDescent="0.2">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ht="12.75" customHeight="1" x14ac:dyDescent="0.2">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ht="12.75" customHeight="1" x14ac:dyDescent="0.2">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ht="12.75" customHeight="1" x14ac:dyDescent="0.2">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ht="12.75" customHeight="1" x14ac:dyDescent="0.2">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ht="12.75" customHeight="1" x14ac:dyDescent="0.2">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ht="15.75" customHeight="1" x14ac:dyDescent="0.2"/>
    <row r="345" spans="1:26" ht="15.75" customHeight="1" x14ac:dyDescent="0.2"/>
    <row r="346" spans="1:26" ht="15.75" customHeight="1" x14ac:dyDescent="0.2"/>
    <row r="347" spans="1:26" ht="15.75" customHeight="1" x14ac:dyDescent="0.2"/>
    <row r="348" spans="1:26" ht="15.75" customHeight="1" x14ac:dyDescent="0.2"/>
    <row r="349" spans="1:26" ht="15.75" customHeight="1" x14ac:dyDescent="0.2"/>
    <row r="350" spans="1:26" ht="15.75" customHeight="1" x14ac:dyDescent="0.2"/>
    <row r="351" spans="1:26" ht="15.75" customHeight="1" x14ac:dyDescent="0.2"/>
    <row r="352" spans="1:26"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48">
    <mergeCell ref="B33:G33"/>
    <mergeCell ref="B34:G34"/>
    <mergeCell ref="A35:H35"/>
    <mergeCell ref="A36:I36"/>
    <mergeCell ref="A37:I37"/>
    <mergeCell ref="A38:G38"/>
    <mergeCell ref="B39:G39"/>
    <mergeCell ref="B40:G40"/>
    <mergeCell ref="B41:G41"/>
    <mergeCell ref="A42:I42"/>
    <mergeCell ref="A43:I43"/>
    <mergeCell ref="A44:I44"/>
    <mergeCell ref="A45:I45"/>
    <mergeCell ref="A46:I46"/>
    <mergeCell ref="A47:G47"/>
    <mergeCell ref="B48:G48"/>
    <mergeCell ref="B49:G49"/>
    <mergeCell ref="B50:G50"/>
    <mergeCell ref="B51:G51"/>
    <mergeCell ref="B52:G52"/>
    <mergeCell ref="B53:G53"/>
    <mergeCell ref="B54:G54"/>
    <mergeCell ref="B55:G55"/>
    <mergeCell ref="A56:G56"/>
    <mergeCell ref="A57:I57"/>
    <mergeCell ref="A58:G58"/>
    <mergeCell ref="B59:G59"/>
    <mergeCell ref="A72:H72"/>
    <mergeCell ref="B73:H73"/>
    <mergeCell ref="B74:H74"/>
    <mergeCell ref="B75:H75"/>
    <mergeCell ref="A76:H76"/>
    <mergeCell ref="J67:R67"/>
    <mergeCell ref="B60:G60"/>
    <mergeCell ref="B61:G61"/>
    <mergeCell ref="B62:G62"/>
    <mergeCell ref="B63:G63"/>
    <mergeCell ref="B64:G64"/>
    <mergeCell ref="A65:H65"/>
    <mergeCell ref="A66:I66"/>
    <mergeCell ref="A67:I67"/>
    <mergeCell ref="A96:G96"/>
    <mergeCell ref="A97:I97"/>
    <mergeCell ref="A98:G98"/>
    <mergeCell ref="B99:G99"/>
    <mergeCell ref="A100:G100"/>
    <mergeCell ref="A101:I101"/>
    <mergeCell ref="A102:I102"/>
    <mergeCell ref="B92:G92"/>
    <mergeCell ref="B93:G93"/>
    <mergeCell ref="B94:G94"/>
    <mergeCell ref="B95:G95"/>
    <mergeCell ref="A103:H103"/>
    <mergeCell ref="B104:H104"/>
    <mergeCell ref="B105:H105"/>
    <mergeCell ref="A106:H106"/>
    <mergeCell ref="A107:I107"/>
    <mergeCell ref="A108:I108"/>
    <mergeCell ref="B109:G109"/>
    <mergeCell ref="B110:G110"/>
    <mergeCell ref="B111:G111"/>
    <mergeCell ref="A113:G113"/>
    <mergeCell ref="A114:I114"/>
    <mergeCell ref="A115:I115"/>
    <mergeCell ref="B116:G116"/>
    <mergeCell ref="B117:G117"/>
    <mergeCell ref="B118:G118"/>
    <mergeCell ref="B119:G119"/>
    <mergeCell ref="B120:G120"/>
    <mergeCell ref="B121:G121"/>
    <mergeCell ref="B122:G122"/>
    <mergeCell ref="A123:G123"/>
    <mergeCell ref="B124:I124"/>
    <mergeCell ref="B125:G125"/>
    <mergeCell ref="B126:G126"/>
    <mergeCell ref="B128:G128"/>
    <mergeCell ref="B130:G130"/>
    <mergeCell ref="B132:G132"/>
    <mergeCell ref="A134:I134"/>
    <mergeCell ref="B142:H142"/>
    <mergeCell ref="A143:H143"/>
    <mergeCell ref="A135:H135"/>
    <mergeCell ref="B136:H136"/>
    <mergeCell ref="B137:H137"/>
    <mergeCell ref="B138:H138"/>
    <mergeCell ref="B139:H139"/>
    <mergeCell ref="B140:H140"/>
    <mergeCell ref="B141:H141"/>
    <mergeCell ref="A1:I1"/>
    <mergeCell ref="A2:I2"/>
    <mergeCell ref="A3:I3"/>
    <mergeCell ref="A4:I4"/>
    <mergeCell ref="A6:I6"/>
    <mergeCell ref="A8:I8"/>
    <mergeCell ref="A10:I10"/>
    <mergeCell ref="B11:G11"/>
    <mergeCell ref="H11:I11"/>
    <mergeCell ref="B12:G12"/>
    <mergeCell ref="H12:I12"/>
    <mergeCell ref="B13:G13"/>
    <mergeCell ref="H13:I13"/>
    <mergeCell ref="H14:I14"/>
    <mergeCell ref="B14:G14"/>
    <mergeCell ref="B15:G15"/>
    <mergeCell ref="H15:I15"/>
    <mergeCell ref="A16:I16"/>
    <mergeCell ref="A17:B17"/>
    <mergeCell ref="C17:D17"/>
    <mergeCell ref="E17:I17"/>
    <mergeCell ref="A18:B18"/>
    <mergeCell ref="C18:D18"/>
    <mergeCell ref="E18:I18"/>
    <mergeCell ref="A20:I20"/>
    <mergeCell ref="B21:G21"/>
    <mergeCell ref="H21:I21"/>
    <mergeCell ref="H22:I22"/>
    <mergeCell ref="B22:G22"/>
    <mergeCell ref="B23:G23"/>
    <mergeCell ref="H23:I23"/>
    <mergeCell ref="B24:G24"/>
    <mergeCell ref="H24:I24"/>
    <mergeCell ref="B25:G25"/>
    <mergeCell ref="H25:I25"/>
    <mergeCell ref="A26:I26"/>
    <mergeCell ref="A27:I27"/>
    <mergeCell ref="A28:G28"/>
    <mergeCell ref="B29:G29"/>
    <mergeCell ref="B30:G30"/>
    <mergeCell ref="B31:G31"/>
    <mergeCell ref="B32:G32"/>
    <mergeCell ref="A89:G89"/>
    <mergeCell ref="B90:G90"/>
    <mergeCell ref="B91:G91"/>
    <mergeCell ref="A87:I87"/>
    <mergeCell ref="A88:I88"/>
    <mergeCell ref="A78:I78"/>
    <mergeCell ref="B79:G79"/>
    <mergeCell ref="B80:G80"/>
    <mergeCell ref="B81:G81"/>
    <mergeCell ref="B82:G82"/>
    <mergeCell ref="B83:G83"/>
    <mergeCell ref="B84:G84"/>
    <mergeCell ref="B85:G85"/>
    <mergeCell ref="A86:G86"/>
    <mergeCell ref="A68:I68"/>
    <mergeCell ref="A69:I69"/>
    <mergeCell ref="A70:I70"/>
    <mergeCell ref="A71:I71"/>
  </mergeCells>
  <pageMargins left="0.19685039370078741" right="0.19685039370078741" top="0.78740157480314965" bottom="0.78740157480314965" header="0" footer="0"/>
  <pageSetup paperSize="9" orientation="portrait" r:id="rId1"/>
  <rowBreaks count="1" manualBreakCount="1">
    <brk id="6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1000"/>
  <sheetViews>
    <sheetView workbookViewId="0"/>
  </sheetViews>
  <sheetFormatPr defaultColWidth="12.5703125" defaultRowHeight="15" customHeight="1" x14ac:dyDescent="0.2"/>
  <cols>
    <col min="1" max="1" width="9.140625" customWidth="1"/>
    <col min="2" max="2" width="17.28515625" customWidth="1"/>
    <col min="3" max="3" width="19.140625" customWidth="1"/>
    <col min="4" max="4" width="17.7109375" customWidth="1"/>
    <col min="5" max="5" width="23.140625" customWidth="1"/>
    <col min="6" max="6" width="8.7109375" customWidth="1"/>
    <col min="7" max="7" width="19" customWidth="1"/>
    <col min="8" max="26" width="8.5703125" customWidth="1"/>
  </cols>
  <sheetData>
    <row r="1" spans="1:26" ht="14.25" customHeight="1" x14ac:dyDescent="0.2">
      <c r="A1" s="316" t="s">
        <v>165</v>
      </c>
      <c r="B1" s="269"/>
      <c r="C1" s="269"/>
      <c r="D1" s="269"/>
      <c r="E1" s="270"/>
      <c r="F1" s="62"/>
      <c r="G1" s="62"/>
      <c r="H1" s="62"/>
      <c r="I1" s="62"/>
      <c r="J1" s="62"/>
      <c r="K1" s="62"/>
      <c r="L1" s="62"/>
      <c r="M1" s="62"/>
      <c r="N1" s="62"/>
      <c r="O1" s="62"/>
      <c r="P1" s="62"/>
      <c r="Q1" s="62"/>
      <c r="R1" s="62"/>
      <c r="S1" s="62"/>
      <c r="T1" s="62"/>
      <c r="U1" s="62"/>
      <c r="V1" s="62"/>
      <c r="W1" s="62"/>
      <c r="X1" s="62"/>
      <c r="Y1" s="62"/>
      <c r="Z1" s="62"/>
    </row>
    <row r="2" spans="1:26" ht="14.25" customHeight="1" x14ac:dyDescent="0.2">
      <c r="A2" s="63" t="s">
        <v>166</v>
      </c>
      <c r="B2" s="63" t="s">
        <v>167</v>
      </c>
      <c r="C2" s="63" t="s">
        <v>168</v>
      </c>
      <c r="D2" s="63" t="s">
        <v>169</v>
      </c>
      <c r="E2" s="63" t="s">
        <v>170</v>
      </c>
      <c r="F2" s="64"/>
      <c r="G2" s="62"/>
      <c r="H2" s="62"/>
      <c r="I2" s="62"/>
      <c r="J2" s="62"/>
      <c r="K2" s="62"/>
      <c r="L2" s="62"/>
      <c r="M2" s="62"/>
      <c r="N2" s="62"/>
      <c r="O2" s="62"/>
      <c r="P2" s="62"/>
      <c r="Q2" s="62"/>
      <c r="R2" s="62"/>
      <c r="S2" s="62"/>
      <c r="T2" s="62"/>
      <c r="U2" s="62"/>
      <c r="V2" s="62"/>
      <c r="W2" s="62"/>
      <c r="X2" s="62"/>
      <c r="Y2" s="62"/>
      <c r="Z2" s="62"/>
    </row>
    <row r="3" spans="1:26" ht="14.25" customHeight="1" x14ac:dyDescent="0.2">
      <c r="A3" s="65">
        <v>1</v>
      </c>
      <c r="B3" s="66" t="s">
        <v>171</v>
      </c>
      <c r="C3" s="65">
        <v>2</v>
      </c>
      <c r="D3" s="67">
        <v>20</v>
      </c>
      <c r="E3" s="68">
        <f>C3*D3</f>
        <v>40</v>
      </c>
      <c r="F3" s="69"/>
      <c r="G3" s="62"/>
      <c r="H3" s="62"/>
      <c r="I3" s="62"/>
      <c r="J3" s="62"/>
      <c r="K3" s="62"/>
      <c r="L3" s="62"/>
      <c r="M3" s="62"/>
      <c r="N3" s="62"/>
      <c r="O3" s="62"/>
      <c r="P3" s="62"/>
      <c r="Q3" s="62"/>
      <c r="R3" s="62"/>
      <c r="S3" s="62"/>
      <c r="T3" s="62"/>
      <c r="U3" s="62"/>
      <c r="V3" s="62"/>
      <c r="W3" s="62"/>
      <c r="X3" s="62"/>
      <c r="Y3" s="62"/>
      <c r="Z3" s="62"/>
    </row>
    <row r="4" spans="1:26" ht="14.25" customHeight="1" x14ac:dyDescent="0.2">
      <c r="A4" s="65"/>
      <c r="B4" s="62"/>
      <c r="C4" s="62"/>
      <c r="D4" s="70" t="s">
        <v>172</v>
      </c>
      <c r="E4" s="71">
        <f>E3/G7</f>
        <v>3.3333333333333335</v>
      </c>
      <c r="F4" s="72"/>
      <c r="G4" s="62"/>
      <c r="H4" s="62"/>
      <c r="I4" s="62"/>
      <c r="J4" s="62"/>
      <c r="K4" s="62"/>
      <c r="L4" s="62"/>
      <c r="M4" s="62"/>
      <c r="N4" s="62"/>
      <c r="O4" s="62"/>
      <c r="P4" s="62"/>
      <c r="Q4" s="62"/>
      <c r="R4" s="62"/>
      <c r="S4" s="62"/>
      <c r="T4" s="62"/>
      <c r="U4" s="62"/>
      <c r="V4" s="62"/>
      <c r="W4" s="62"/>
      <c r="X4" s="62"/>
      <c r="Y4" s="62"/>
      <c r="Z4" s="62"/>
    </row>
    <row r="5" spans="1:26" ht="14.25" customHeight="1" x14ac:dyDescent="0.2">
      <c r="A5" s="73"/>
      <c r="B5" s="73"/>
      <c r="C5" s="73"/>
      <c r="D5" s="70" t="s">
        <v>173</v>
      </c>
      <c r="E5" s="74">
        <v>1.6666666666666667</v>
      </c>
      <c r="F5" s="72"/>
      <c r="G5" s="62"/>
      <c r="H5" s="62"/>
      <c r="I5" s="62"/>
      <c r="J5" s="62"/>
      <c r="K5" s="62"/>
      <c r="L5" s="62"/>
      <c r="M5" s="62"/>
      <c r="N5" s="62"/>
      <c r="O5" s="62"/>
      <c r="P5" s="62"/>
      <c r="Q5" s="62"/>
      <c r="R5" s="62"/>
      <c r="S5" s="62"/>
      <c r="T5" s="62"/>
      <c r="U5" s="62"/>
      <c r="V5" s="62"/>
      <c r="W5" s="62"/>
      <c r="X5" s="62"/>
      <c r="Y5" s="62"/>
      <c r="Z5" s="62"/>
    </row>
    <row r="6" spans="1:26" ht="14.25" customHeight="1" x14ac:dyDescent="0.2">
      <c r="A6" s="62"/>
      <c r="B6" s="62"/>
      <c r="C6" s="62"/>
      <c r="D6" s="62"/>
      <c r="E6" s="62"/>
      <c r="F6" s="62"/>
      <c r="G6" s="75" t="s">
        <v>174</v>
      </c>
      <c r="H6" s="62"/>
      <c r="I6" s="62"/>
      <c r="J6" s="62"/>
      <c r="K6" s="62"/>
      <c r="L6" s="62"/>
      <c r="M6" s="62"/>
      <c r="N6" s="62"/>
      <c r="O6" s="62"/>
      <c r="P6" s="62"/>
      <c r="Q6" s="62"/>
      <c r="R6" s="62"/>
      <c r="S6" s="62"/>
      <c r="T6" s="62"/>
      <c r="U6" s="62"/>
      <c r="V6" s="62"/>
      <c r="W6" s="62"/>
      <c r="X6" s="62"/>
      <c r="Y6" s="62"/>
      <c r="Z6" s="62"/>
    </row>
    <row r="7" spans="1:26" ht="14.25" customHeight="1" x14ac:dyDescent="0.2">
      <c r="A7" s="62"/>
      <c r="B7" s="62"/>
      <c r="C7" s="62"/>
      <c r="D7" s="62"/>
      <c r="E7" s="62"/>
      <c r="F7" s="62"/>
      <c r="G7" s="75">
        <v>12</v>
      </c>
      <c r="H7" s="62"/>
      <c r="I7" s="62"/>
      <c r="J7" s="62"/>
      <c r="K7" s="62"/>
      <c r="L7" s="62"/>
      <c r="M7" s="62"/>
      <c r="N7" s="62"/>
      <c r="O7" s="62"/>
      <c r="P7" s="62"/>
      <c r="Q7" s="62"/>
      <c r="R7" s="62"/>
      <c r="S7" s="62"/>
      <c r="T7" s="62"/>
      <c r="U7" s="62"/>
      <c r="V7" s="62"/>
      <c r="W7" s="62"/>
      <c r="X7" s="62"/>
      <c r="Y7" s="62"/>
      <c r="Z7" s="62"/>
    </row>
    <row r="8" spans="1:26" ht="14.25" customHeight="1" x14ac:dyDescent="0.2">
      <c r="A8" s="62"/>
      <c r="B8" s="62"/>
      <c r="C8" s="62"/>
      <c r="D8" s="62"/>
      <c r="E8" s="62"/>
      <c r="F8" s="62"/>
      <c r="G8" s="62"/>
      <c r="H8" s="62"/>
      <c r="I8" s="62"/>
      <c r="J8" s="62"/>
      <c r="K8" s="62"/>
      <c r="L8" s="62"/>
      <c r="M8" s="62"/>
      <c r="N8" s="62"/>
      <c r="O8" s="62"/>
      <c r="P8" s="62"/>
      <c r="Q8" s="62"/>
      <c r="R8" s="62"/>
      <c r="S8" s="62"/>
      <c r="T8" s="62"/>
      <c r="U8" s="62"/>
      <c r="V8" s="62"/>
      <c r="W8" s="62"/>
      <c r="X8" s="62"/>
      <c r="Y8" s="62"/>
      <c r="Z8" s="62"/>
    </row>
    <row r="9" spans="1:26" ht="14.25" customHeight="1" x14ac:dyDescent="0.2">
      <c r="A9" s="62"/>
      <c r="B9" s="62"/>
      <c r="C9" s="62"/>
      <c r="D9" s="62"/>
      <c r="E9" s="62"/>
      <c r="F9" s="62"/>
      <c r="G9" s="62"/>
      <c r="H9" s="62"/>
      <c r="I9" s="62"/>
      <c r="J9" s="62"/>
      <c r="K9" s="62"/>
      <c r="L9" s="62"/>
      <c r="M9" s="62"/>
      <c r="N9" s="62"/>
      <c r="O9" s="62"/>
      <c r="P9" s="62"/>
      <c r="Q9" s="62"/>
      <c r="R9" s="62"/>
      <c r="S9" s="62"/>
      <c r="T9" s="62"/>
      <c r="U9" s="62"/>
      <c r="V9" s="62"/>
      <c r="W9" s="62"/>
      <c r="X9" s="62"/>
      <c r="Y9" s="62"/>
      <c r="Z9" s="62"/>
    </row>
    <row r="10" spans="1:26" ht="14.25" customHeight="1" x14ac:dyDescent="0.2">
      <c r="A10" s="62"/>
      <c r="B10" s="62"/>
      <c r="C10" s="62"/>
      <c r="D10" s="62"/>
      <c r="E10" s="62"/>
      <c r="F10" s="62"/>
      <c r="G10" s="62"/>
      <c r="H10" s="62"/>
      <c r="I10" s="62"/>
      <c r="J10" s="62"/>
      <c r="K10" s="62"/>
      <c r="L10" s="62"/>
      <c r="M10" s="62"/>
      <c r="N10" s="62"/>
      <c r="O10" s="62"/>
      <c r="P10" s="62"/>
      <c r="Q10" s="62"/>
      <c r="R10" s="62"/>
      <c r="S10" s="62"/>
      <c r="T10" s="62"/>
      <c r="U10" s="62"/>
      <c r="V10" s="62"/>
      <c r="W10" s="62"/>
      <c r="X10" s="62"/>
      <c r="Y10" s="62"/>
      <c r="Z10" s="62"/>
    </row>
    <row r="11" spans="1:26" ht="14.25" customHeight="1" x14ac:dyDescent="0.2">
      <c r="A11" s="62"/>
      <c r="B11" s="62"/>
      <c r="C11" s="62"/>
      <c r="D11" s="62"/>
      <c r="E11" s="62"/>
      <c r="F11" s="62"/>
      <c r="G11" s="62"/>
      <c r="H11" s="62"/>
      <c r="I11" s="62"/>
      <c r="J11" s="62"/>
      <c r="K11" s="62"/>
      <c r="L11" s="62"/>
      <c r="M11" s="62"/>
      <c r="N11" s="62"/>
      <c r="O11" s="62"/>
      <c r="P11" s="62"/>
      <c r="Q11" s="62"/>
      <c r="R11" s="62"/>
      <c r="S11" s="62"/>
      <c r="T11" s="62"/>
      <c r="U11" s="62"/>
      <c r="V11" s="62"/>
      <c r="W11" s="62"/>
      <c r="X11" s="62"/>
      <c r="Y11" s="62"/>
      <c r="Z11" s="62"/>
    </row>
    <row r="12" spans="1:26" ht="14.25" customHeight="1" x14ac:dyDescent="0.2">
      <c r="A12" s="62"/>
      <c r="B12" s="62"/>
      <c r="C12" s="62"/>
      <c r="D12" s="62"/>
      <c r="E12" s="62"/>
      <c r="F12" s="62"/>
      <c r="G12" s="62"/>
      <c r="H12" s="62"/>
      <c r="I12" s="62"/>
      <c r="J12" s="62"/>
      <c r="K12" s="62"/>
      <c r="L12" s="62"/>
      <c r="M12" s="62"/>
      <c r="N12" s="62"/>
      <c r="O12" s="62"/>
      <c r="P12" s="62"/>
      <c r="Q12" s="62"/>
      <c r="R12" s="62"/>
      <c r="S12" s="62"/>
      <c r="T12" s="62"/>
      <c r="U12" s="62"/>
      <c r="V12" s="62"/>
      <c r="W12" s="62"/>
      <c r="X12" s="62"/>
      <c r="Y12" s="62"/>
      <c r="Z12" s="62"/>
    </row>
    <row r="13" spans="1:26" ht="14.25" customHeight="1" x14ac:dyDescent="0.2">
      <c r="A13" s="62"/>
      <c r="B13" s="62"/>
      <c r="C13" s="62"/>
      <c r="D13" s="62"/>
      <c r="E13" s="62"/>
      <c r="F13" s="62"/>
      <c r="G13" s="62"/>
      <c r="H13" s="62"/>
      <c r="I13" s="62"/>
      <c r="J13" s="62"/>
      <c r="K13" s="62"/>
      <c r="L13" s="62"/>
      <c r="M13" s="62"/>
      <c r="N13" s="62"/>
      <c r="O13" s="62"/>
      <c r="P13" s="62"/>
      <c r="Q13" s="62"/>
      <c r="R13" s="62"/>
      <c r="S13" s="62"/>
      <c r="T13" s="62"/>
      <c r="U13" s="62"/>
      <c r="V13" s="62"/>
      <c r="W13" s="62"/>
      <c r="X13" s="62"/>
      <c r="Y13" s="62"/>
      <c r="Z13" s="62"/>
    </row>
    <row r="14" spans="1:26" ht="14.25" customHeight="1" x14ac:dyDescent="0.2">
      <c r="A14" s="62"/>
      <c r="B14" s="62"/>
      <c r="C14" s="62"/>
      <c r="D14" s="62"/>
      <c r="E14" s="62"/>
      <c r="F14" s="62"/>
      <c r="G14" s="62"/>
      <c r="H14" s="62"/>
      <c r="I14" s="62"/>
      <c r="J14" s="62"/>
      <c r="K14" s="62"/>
      <c r="L14" s="62"/>
      <c r="M14" s="62"/>
      <c r="N14" s="62"/>
      <c r="O14" s="62"/>
      <c r="P14" s="62"/>
      <c r="Q14" s="62"/>
      <c r="R14" s="62"/>
      <c r="S14" s="62"/>
      <c r="T14" s="62"/>
      <c r="U14" s="62"/>
      <c r="V14" s="62"/>
      <c r="W14" s="62"/>
      <c r="X14" s="62"/>
      <c r="Y14" s="62"/>
      <c r="Z14" s="62"/>
    </row>
    <row r="15" spans="1:26" ht="14.25" customHeight="1" x14ac:dyDescent="0.2">
      <c r="A15" s="62"/>
      <c r="B15" s="62"/>
      <c r="C15" s="62"/>
      <c r="D15" s="62"/>
      <c r="E15" s="62"/>
      <c r="F15" s="62"/>
      <c r="G15" s="62"/>
      <c r="H15" s="62"/>
      <c r="I15" s="62"/>
      <c r="J15" s="62"/>
      <c r="K15" s="62"/>
      <c r="L15" s="62"/>
      <c r="M15" s="62"/>
      <c r="N15" s="62"/>
      <c r="O15" s="62"/>
      <c r="P15" s="62"/>
      <c r="Q15" s="62"/>
      <c r="R15" s="62"/>
      <c r="S15" s="62"/>
      <c r="T15" s="62"/>
      <c r="U15" s="62"/>
      <c r="V15" s="62"/>
      <c r="W15" s="62"/>
      <c r="X15" s="62"/>
      <c r="Y15" s="62"/>
      <c r="Z15" s="62"/>
    </row>
    <row r="16" spans="1:26" ht="14.25" customHeight="1" x14ac:dyDescent="0.2">
      <c r="A16" s="62"/>
      <c r="B16" s="62"/>
      <c r="C16" s="62"/>
      <c r="D16" s="62"/>
      <c r="E16" s="62"/>
      <c r="F16" s="62"/>
      <c r="G16" s="62"/>
      <c r="H16" s="62"/>
      <c r="I16" s="62"/>
      <c r="J16" s="62"/>
      <c r="K16" s="62"/>
      <c r="L16" s="62"/>
      <c r="M16" s="62"/>
      <c r="N16" s="62"/>
      <c r="O16" s="62"/>
      <c r="P16" s="62"/>
      <c r="Q16" s="62"/>
      <c r="R16" s="62"/>
      <c r="S16" s="62"/>
      <c r="T16" s="62"/>
      <c r="U16" s="62"/>
      <c r="V16" s="62"/>
      <c r="W16" s="62"/>
      <c r="X16" s="62"/>
      <c r="Y16" s="62"/>
      <c r="Z16" s="62"/>
    </row>
    <row r="17" spans="1:26" ht="14.25" customHeight="1" x14ac:dyDescent="0.2">
      <c r="A17" s="62"/>
      <c r="B17" s="62"/>
      <c r="C17" s="62"/>
      <c r="D17" s="62"/>
      <c r="E17" s="62"/>
      <c r="F17" s="62"/>
      <c r="G17" s="62"/>
      <c r="H17" s="62"/>
      <c r="I17" s="62"/>
      <c r="J17" s="62"/>
      <c r="K17" s="62"/>
      <c r="L17" s="62"/>
      <c r="M17" s="62"/>
      <c r="N17" s="62"/>
      <c r="O17" s="62"/>
      <c r="P17" s="62"/>
      <c r="Q17" s="62"/>
      <c r="R17" s="62"/>
      <c r="S17" s="62"/>
      <c r="T17" s="62"/>
      <c r="U17" s="62"/>
      <c r="V17" s="62"/>
      <c r="W17" s="62"/>
      <c r="X17" s="62"/>
      <c r="Y17" s="62"/>
      <c r="Z17" s="62"/>
    </row>
    <row r="18" spans="1:26" ht="14.25" customHeight="1" x14ac:dyDescent="0.2">
      <c r="A18" s="62"/>
      <c r="B18" s="62"/>
      <c r="C18" s="62"/>
      <c r="D18" s="62"/>
      <c r="E18" s="62"/>
      <c r="F18" s="62"/>
      <c r="G18" s="62"/>
      <c r="H18" s="62"/>
      <c r="I18" s="62"/>
      <c r="J18" s="62"/>
      <c r="K18" s="62"/>
      <c r="L18" s="62"/>
      <c r="M18" s="62"/>
      <c r="N18" s="62"/>
      <c r="O18" s="62"/>
      <c r="P18" s="62"/>
      <c r="Q18" s="62"/>
      <c r="R18" s="62"/>
      <c r="S18" s="62"/>
      <c r="T18" s="62"/>
      <c r="U18" s="62"/>
      <c r="V18" s="62"/>
      <c r="W18" s="62"/>
      <c r="X18" s="62"/>
      <c r="Y18" s="62"/>
      <c r="Z18" s="62"/>
    </row>
    <row r="19" spans="1:26" ht="14.25" customHeight="1" x14ac:dyDescent="0.2">
      <c r="A19" s="62"/>
      <c r="B19" s="62"/>
      <c r="C19" s="62"/>
      <c r="D19" s="62"/>
      <c r="E19" s="62"/>
      <c r="F19" s="62"/>
      <c r="G19" s="62"/>
      <c r="H19" s="62"/>
      <c r="I19" s="62"/>
      <c r="J19" s="62"/>
      <c r="K19" s="62"/>
      <c r="L19" s="62"/>
      <c r="M19" s="62"/>
      <c r="N19" s="62"/>
      <c r="O19" s="62"/>
      <c r="P19" s="62"/>
      <c r="Q19" s="62"/>
      <c r="R19" s="62"/>
      <c r="S19" s="62"/>
      <c r="T19" s="62"/>
      <c r="U19" s="62"/>
      <c r="V19" s="62"/>
      <c r="W19" s="62"/>
      <c r="X19" s="62"/>
      <c r="Y19" s="62"/>
      <c r="Z19" s="62"/>
    </row>
    <row r="20" spans="1:26" ht="14.25" customHeight="1" x14ac:dyDescent="0.2">
      <c r="A20" s="62"/>
      <c r="B20" s="62"/>
      <c r="C20" s="62"/>
      <c r="D20" s="62"/>
      <c r="E20" s="62"/>
      <c r="F20" s="62"/>
      <c r="G20" s="62"/>
      <c r="H20" s="62"/>
      <c r="I20" s="62"/>
      <c r="J20" s="62"/>
      <c r="K20" s="62"/>
      <c r="L20" s="62"/>
      <c r="M20" s="62"/>
      <c r="N20" s="62"/>
      <c r="O20" s="62"/>
      <c r="P20" s="62"/>
      <c r="Q20" s="62"/>
      <c r="R20" s="62"/>
      <c r="S20" s="62"/>
      <c r="T20" s="62"/>
      <c r="U20" s="62"/>
      <c r="V20" s="62"/>
      <c r="W20" s="62"/>
      <c r="X20" s="62"/>
      <c r="Y20" s="62"/>
      <c r="Z20" s="62"/>
    </row>
    <row r="21" spans="1:26" ht="14.25" customHeight="1" x14ac:dyDescent="0.2">
      <c r="A21" s="62"/>
      <c r="B21" s="62"/>
      <c r="C21" s="62"/>
      <c r="D21" s="62"/>
      <c r="E21" s="62"/>
      <c r="F21" s="62"/>
      <c r="G21" s="62"/>
      <c r="H21" s="62"/>
      <c r="I21" s="62"/>
      <c r="J21" s="62"/>
      <c r="K21" s="62"/>
      <c r="L21" s="62"/>
      <c r="M21" s="62"/>
      <c r="N21" s="62"/>
      <c r="O21" s="62"/>
      <c r="P21" s="62"/>
      <c r="Q21" s="62"/>
      <c r="R21" s="62"/>
      <c r="S21" s="62"/>
      <c r="T21" s="62"/>
      <c r="U21" s="62"/>
      <c r="V21" s="62"/>
      <c r="W21" s="62"/>
      <c r="X21" s="62"/>
      <c r="Y21" s="62"/>
      <c r="Z21" s="62"/>
    </row>
    <row r="22" spans="1:26" ht="14.25" customHeight="1" x14ac:dyDescent="0.2">
      <c r="A22" s="62"/>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ht="14.25" customHeight="1" x14ac:dyDescent="0.2">
      <c r="A23" s="62"/>
      <c r="B23" s="62"/>
      <c r="C23" s="62"/>
      <c r="D23" s="62"/>
      <c r="E23" s="62"/>
      <c r="F23" s="62"/>
      <c r="G23" s="62"/>
      <c r="H23" s="62"/>
      <c r="I23" s="62"/>
      <c r="J23" s="62"/>
      <c r="K23" s="62"/>
      <c r="L23" s="62"/>
      <c r="M23" s="62"/>
      <c r="N23" s="62"/>
      <c r="O23" s="62"/>
      <c r="P23" s="62"/>
      <c r="Q23" s="62"/>
      <c r="R23" s="62"/>
      <c r="S23" s="62"/>
      <c r="T23" s="62"/>
      <c r="U23" s="62"/>
      <c r="V23" s="62"/>
      <c r="W23" s="62"/>
      <c r="X23" s="62"/>
      <c r="Y23" s="62"/>
      <c r="Z23" s="62"/>
    </row>
    <row r="24" spans="1:26" ht="14.25" customHeight="1" x14ac:dyDescent="0.2">
      <c r="A24" s="62"/>
      <c r="B24" s="62"/>
      <c r="C24" s="62"/>
      <c r="D24" s="62"/>
      <c r="E24" s="62"/>
      <c r="F24" s="62"/>
      <c r="G24" s="62"/>
      <c r="H24" s="62"/>
      <c r="I24" s="62"/>
      <c r="J24" s="62"/>
      <c r="K24" s="62"/>
      <c r="L24" s="62"/>
      <c r="M24" s="62"/>
      <c r="N24" s="62"/>
      <c r="O24" s="62"/>
      <c r="P24" s="62"/>
      <c r="Q24" s="62"/>
      <c r="R24" s="62"/>
      <c r="S24" s="62"/>
      <c r="T24" s="62"/>
      <c r="U24" s="62"/>
      <c r="V24" s="62"/>
      <c r="W24" s="62"/>
      <c r="X24" s="62"/>
      <c r="Y24" s="62"/>
      <c r="Z24" s="62"/>
    </row>
    <row r="25" spans="1:26" ht="14.25" customHeight="1" x14ac:dyDescent="0.2">
      <c r="A25" s="62"/>
      <c r="B25" s="62"/>
      <c r="C25" s="62"/>
      <c r="D25" s="62"/>
      <c r="E25" s="62"/>
      <c r="F25" s="62"/>
      <c r="G25" s="62"/>
      <c r="H25" s="62"/>
      <c r="I25" s="62"/>
      <c r="J25" s="62"/>
      <c r="K25" s="62"/>
      <c r="L25" s="62"/>
      <c r="M25" s="62"/>
      <c r="N25" s="62"/>
      <c r="O25" s="62"/>
      <c r="P25" s="62"/>
      <c r="Q25" s="62"/>
      <c r="R25" s="62"/>
      <c r="S25" s="62"/>
      <c r="T25" s="62"/>
      <c r="U25" s="62"/>
      <c r="V25" s="62"/>
      <c r="W25" s="62"/>
      <c r="X25" s="62"/>
      <c r="Y25" s="62"/>
      <c r="Z25" s="62"/>
    </row>
    <row r="26" spans="1:26" ht="14.25" customHeight="1" x14ac:dyDescent="0.2">
      <c r="A26" s="62"/>
      <c r="B26" s="62"/>
      <c r="C26" s="62"/>
      <c r="D26" s="62"/>
      <c r="E26" s="62"/>
      <c r="F26" s="62"/>
      <c r="G26" s="62"/>
      <c r="H26" s="62"/>
      <c r="I26" s="62"/>
      <c r="J26" s="62"/>
      <c r="K26" s="62"/>
      <c r="L26" s="62"/>
      <c r="M26" s="62"/>
      <c r="N26" s="62"/>
      <c r="O26" s="62"/>
      <c r="P26" s="62"/>
      <c r="Q26" s="62"/>
      <c r="R26" s="62"/>
      <c r="S26" s="62"/>
      <c r="T26" s="62"/>
      <c r="U26" s="62"/>
      <c r="V26" s="62"/>
      <c r="W26" s="62"/>
      <c r="X26" s="62"/>
      <c r="Y26" s="62"/>
      <c r="Z26" s="62"/>
    </row>
    <row r="27" spans="1:26" ht="14.25" customHeight="1" x14ac:dyDescent="0.2">
      <c r="A27" s="62"/>
      <c r="B27" s="62"/>
      <c r="C27" s="62"/>
      <c r="D27" s="62"/>
      <c r="E27" s="62"/>
      <c r="F27" s="62"/>
      <c r="G27" s="62"/>
      <c r="H27" s="62"/>
      <c r="I27" s="62"/>
      <c r="J27" s="62"/>
      <c r="K27" s="62"/>
      <c r="L27" s="62"/>
      <c r="M27" s="62"/>
      <c r="N27" s="62"/>
      <c r="O27" s="62"/>
      <c r="P27" s="62"/>
      <c r="Q27" s="62"/>
      <c r="R27" s="62"/>
      <c r="S27" s="62"/>
      <c r="T27" s="62"/>
      <c r="U27" s="62"/>
      <c r="V27" s="62"/>
      <c r="W27" s="62"/>
      <c r="X27" s="62"/>
      <c r="Y27" s="62"/>
      <c r="Z27" s="62"/>
    </row>
    <row r="28" spans="1:26" ht="14.25" customHeight="1" x14ac:dyDescent="0.2">
      <c r="A28" s="62"/>
      <c r="B28" s="62"/>
      <c r="C28" s="62"/>
      <c r="D28" s="62"/>
      <c r="E28" s="62"/>
      <c r="F28" s="62"/>
      <c r="G28" s="62"/>
      <c r="H28" s="62"/>
      <c r="I28" s="62"/>
      <c r="J28" s="62"/>
      <c r="K28" s="62"/>
      <c r="L28" s="62"/>
      <c r="M28" s="62"/>
      <c r="N28" s="62"/>
      <c r="O28" s="62"/>
      <c r="P28" s="62"/>
      <c r="Q28" s="62"/>
      <c r="R28" s="62"/>
      <c r="S28" s="62"/>
      <c r="T28" s="62"/>
      <c r="U28" s="62"/>
      <c r="V28" s="62"/>
      <c r="W28" s="62"/>
      <c r="X28" s="62"/>
      <c r="Y28" s="62"/>
      <c r="Z28" s="62"/>
    </row>
    <row r="29" spans="1:26" ht="14.25" customHeight="1" x14ac:dyDescent="0.2">
      <c r="A29" s="62"/>
      <c r="B29" s="62"/>
      <c r="C29" s="62"/>
      <c r="D29" s="62"/>
      <c r="E29" s="62"/>
      <c r="F29" s="62"/>
      <c r="G29" s="62"/>
      <c r="H29" s="62"/>
      <c r="I29" s="62"/>
      <c r="J29" s="62"/>
      <c r="K29" s="62"/>
      <c r="L29" s="62"/>
      <c r="M29" s="62"/>
      <c r="N29" s="62"/>
      <c r="O29" s="62"/>
      <c r="P29" s="62"/>
      <c r="Q29" s="62"/>
      <c r="R29" s="62"/>
      <c r="S29" s="62"/>
      <c r="T29" s="62"/>
      <c r="U29" s="62"/>
      <c r="V29" s="62"/>
      <c r="W29" s="62"/>
      <c r="X29" s="62"/>
      <c r="Y29" s="62"/>
      <c r="Z29" s="62"/>
    </row>
    <row r="30" spans="1:26" ht="14.25" customHeight="1" x14ac:dyDescent="0.2">
      <c r="A30" s="62"/>
      <c r="B30" s="62"/>
      <c r="C30" s="62"/>
      <c r="D30" s="62"/>
      <c r="E30" s="62"/>
      <c r="F30" s="62"/>
      <c r="G30" s="62"/>
      <c r="H30" s="62"/>
      <c r="I30" s="62"/>
      <c r="J30" s="62"/>
      <c r="K30" s="62"/>
      <c r="L30" s="62"/>
      <c r="M30" s="62"/>
      <c r="N30" s="62"/>
      <c r="O30" s="62"/>
      <c r="P30" s="62"/>
      <c r="Q30" s="62"/>
      <c r="R30" s="62"/>
      <c r="S30" s="62"/>
      <c r="T30" s="62"/>
      <c r="U30" s="62"/>
      <c r="V30" s="62"/>
      <c r="W30" s="62"/>
      <c r="X30" s="62"/>
      <c r="Y30" s="62"/>
      <c r="Z30" s="62"/>
    </row>
    <row r="31" spans="1:26" ht="14.25" customHeight="1" x14ac:dyDescent="0.2">
      <c r="A31" s="62"/>
      <c r="B31" s="62"/>
      <c r="C31" s="62"/>
      <c r="D31" s="62"/>
      <c r="E31" s="62"/>
      <c r="F31" s="62"/>
      <c r="G31" s="62"/>
      <c r="H31" s="62"/>
      <c r="I31" s="62"/>
      <c r="J31" s="62"/>
      <c r="K31" s="62"/>
      <c r="L31" s="62"/>
      <c r="M31" s="62"/>
      <c r="N31" s="62"/>
      <c r="O31" s="62"/>
      <c r="P31" s="62"/>
      <c r="Q31" s="62"/>
      <c r="R31" s="62"/>
      <c r="S31" s="62"/>
      <c r="T31" s="62"/>
      <c r="U31" s="62"/>
      <c r="V31" s="62"/>
      <c r="W31" s="62"/>
      <c r="X31" s="62"/>
      <c r="Y31" s="62"/>
      <c r="Z31" s="62"/>
    </row>
    <row r="32" spans="1:26" ht="14.25" customHeight="1" x14ac:dyDescent="0.2">
      <c r="A32" s="62"/>
      <c r="B32" s="62"/>
      <c r="C32" s="62"/>
      <c r="D32" s="62"/>
      <c r="E32" s="62"/>
      <c r="F32" s="62"/>
      <c r="G32" s="62"/>
      <c r="H32" s="62"/>
      <c r="I32" s="62"/>
      <c r="J32" s="62"/>
      <c r="K32" s="62"/>
      <c r="L32" s="62"/>
      <c r="M32" s="62"/>
      <c r="N32" s="62"/>
      <c r="O32" s="62"/>
      <c r="P32" s="62"/>
      <c r="Q32" s="62"/>
      <c r="R32" s="62"/>
      <c r="S32" s="62"/>
      <c r="T32" s="62"/>
      <c r="U32" s="62"/>
      <c r="V32" s="62"/>
      <c r="W32" s="62"/>
      <c r="X32" s="62"/>
      <c r="Y32" s="62"/>
      <c r="Z32" s="62"/>
    </row>
    <row r="33" spans="1:26" ht="14.25" customHeight="1" x14ac:dyDescent="0.2">
      <c r="A33" s="62"/>
      <c r="B33" s="62"/>
      <c r="C33" s="62"/>
      <c r="D33" s="62"/>
      <c r="E33" s="62"/>
      <c r="F33" s="62"/>
      <c r="G33" s="62"/>
      <c r="H33" s="62"/>
      <c r="I33" s="62"/>
      <c r="J33" s="62"/>
      <c r="K33" s="62"/>
      <c r="L33" s="62"/>
      <c r="M33" s="62"/>
      <c r="N33" s="62"/>
      <c r="O33" s="62"/>
      <c r="P33" s="62"/>
      <c r="Q33" s="62"/>
      <c r="R33" s="62"/>
      <c r="S33" s="62"/>
      <c r="T33" s="62"/>
      <c r="U33" s="62"/>
      <c r="V33" s="62"/>
      <c r="W33" s="62"/>
      <c r="X33" s="62"/>
      <c r="Y33" s="62"/>
      <c r="Z33" s="62"/>
    </row>
    <row r="34" spans="1:26" ht="14.25" customHeight="1" x14ac:dyDescent="0.2">
      <c r="A34" s="62"/>
      <c r="B34" s="62"/>
      <c r="C34" s="62"/>
      <c r="D34" s="62"/>
      <c r="E34" s="62"/>
      <c r="F34" s="62"/>
      <c r="G34" s="62"/>
      <c r="H34" s="62"/>
      <c r="I34" s="62"/>
      <c r="J34" s="62"/>
      <c r="K34" s="62"/>
      <c r="L34" s="62"/>
      <c r="M34" s="62"/>
      <c r="N34" s="62"/>
      <c r="O34" s="62"/>
      <c r="P34" s="62"/>
      <c r="Q34" s="62"/>
      <c r="R34" s="62"/>
      <c r="S34" s="62"/>
      <c r="T34" s="62"/>
      <c r="U34" s="62"/>
      <c r="V34" s="62"/>
      <c r="W34" s="62"/>
      <c r="X34" s="62"/>
      <c r="Y34" s="62"/>
      <c r="Z34" s="62"/>
    </row>
    <row r="35" spans="1:26" ht="14.25" customHeight="1" x14ac:dyDescent="0.2">
      <c r="A35" s="62"/>
      <c r="B35" s="62"/>
      <c r="C35" s="62"/>
      <c r="D35" s="62"/>
      <c r="E35" s="62"/>
      <c r="F35" s="62"/>
      <c r="G35" s="62"/>
      <c r="H35" s="62"/>
      <c r="I35" s="62"/>
      <c r="J35" s="62"/>
      <c r="K35" s="62"/>
      <c r="L35" s="62"/>
      <c r="M35" s="62"/>
      <c r="N35" s="62"/>
      <c r="O35" s="62"/>
      <c r="P35" s="62"/>
      <c r="Q35" s="62"/>
      <c r="R35" s="62"/>
      <c r="S35" s="62"/>
      <c r="T35" s="62"/>
      <c r="U35" s="62"/>
      <c r="V35" s="62"/>
      <c r="W35" s="62"/>
      <c r="X35" s="62"/>
      <c r="Y35" s="62"/>
      <c r="Z35" s="62"/>
    </row>
    <row r="36" spans="1:26" ht="14.25" customHeight="1" x14ac:dyDescent="0.2">
      <c r="A36" s="62"/>
      <c r="B36" s="62"/>
      <c r="C36" s="62"/>
      <c r="D36" s="62"/>
      <c r="E36" s="62"/>
      <c r="F36" s="62"/>
      <c r="G36" s="62"/>
      <c r="H36" s="62"/>
      <c r="I36" s="62"/>
      <c r="J36" s="62"/>
      <c r="K36" s="62"/>
      <c r="L36" s="62"/>
      <c r="M36" s="62"/>
      <c r="N36" s="62"/>
      <c r="O36" s="62"/>
      <c r="P36" s="62"/>
      <c r="Q36" s="62"/>
      <c r="R36" s="62"/>
      <c r="S36" s="62"/>
      <c r="T36" s="62"/>
      <c r="U36" s="62"/>
      <c r="V36" s="62"/>
      <c r="W36" s="62"/>
      <c r="X36" s="62"/>
      <c r="Y36" s="62"/>
      <c r="Z36" s="62"/>
    </row>
    <row r="37" spans="1:26" ht="14.25" customHeight="1" x14ac:dyDescent="0.2">
      <c r="A37" s="62"/>
      <c r="B37" s="62"/>
      <c r="C37" s="62"/>
      <c r="D37" s="62"/>
      <c r="E37" s="62"/>
      <c r="F37" s="62"/>
      <c r="G37" s="62"/>
      <c r="H37" s="62"/>
      <c r="I37" s="62"/>
      <c r="J37" s="62"/>
      <c r="K37" s="62"/>
      <c r="L37" s="62"/>
      <c r="M37" s="62"/>
      <c r="N37" s="62"/>
      <c r="O37" s="62"/>
      <c r="P37" s="62"/>
      <c r="Q37" s="62"/>
      <c r="R37" s="62"/>
      <c r="S37" s="62"/>
      <c r="T37" s="62"/>
      <c r="U37" s="62"/>
      <c r="V37" s="62"/>
      <c r="W37" s="62"/>
      <c r="X37" s="62"/>
      <c r="Y37" s="62"/>
      <c r="Z37" s="62"/>
    </row>
    <row r="38" spans="1:26" ht="14.25" customHeight="1" x14ac:dyDescent="0.2">
      <c r="A38" s="62"/>
      <c r="B38" s="62"/>
      <c r="C38" s="62"/>
      <c r="D38" s="62"/>
      <c r="E38" s="62"/>
      <c r="F38" s="62"/>
      <c r="G38" s="62"/>
      <c r="H38" s="62"/>
      <c r="I38" s="62"/>
      <c r="J38" s="62"/>
      <c r="K38" s="62"/>
      <c r="L38" s="62"/>
      <c r="M38" s="62"/>
      <c r="N38" s="62"/>
      <c r="O38" s="62"/>
      <c r="P38" s="62"/>
      <c r="Q38" s="62"/>
      <c r="R38" s="62"/>
      <c r="S38" s="62"/>
      <c r="T38" s="62"/>
      <c r="U38" s="62"/>
      <c r="V38" s="62"/>
      <c r="W38" s="62"/>
      <c r="X38" s="62"/>
      <c r="Y38" s="62"/>
      <c r="Z38" s="62"/>
    </row>
    <row r="39" spans="1:26" ht="14.25" customHeight="1" x14ac:dyDescent="0.2">
      <c r="A39" s="62"/>
      <c r="B39" s="62"/>
      <c r="C39" s="62"/>
      <c r="D39" s="62"/>
      <c r="E39" s="62"/>
      <c r="F39" s="62"/>
      <c r="G39" s="62"/>
      <c r="H39" s="62"/>
      <c r="I39" s="62"/>
      <c r="J39" s="62"/>
      <c r="K39" s="62"/>
      <c r="L39" s="62"/>
      <c r="M39" s="62"/>
      <c r="N39" s="62"/>
      <c r="O39" s="62"/>
      <c r="P39" s="62"/>
      <c r="Q39" s="62"/>
      <c r="R39" s="62"/>
      <c r="S39" s="62"/>
      <c r="T39" s="62"/>
      <c r="U39" s="62"/>
      <c r="V39" s="62"/>
      <c r="W39" s="62"/>
      <c r="X39" s="62"/>
      <c r="Y39" s="62"/>
      <c r="Z39" s="62"/>
    </row>
    <row r="40" spans="1:26" ht="14.25" customHeight="1" x14ac:dyDescent="0.2">
      <c r="A40" s="62"/>
      <c r="B40" s="62"/>
      <c r="C40" s="62"/>
      <c r="D40" s="62"/>
      <c r="E40" s="62"/>
      <c r="F40" s="62"/>
      <c r="G40" s="62"/>
      <c r="H40" s="62"/>
      <c r="I40" s="62"/>
      <c r="J40" s="62"/>
      <c r="K40" s="62"/>
      <c r="L40" s="62"/>
      <c r="M40" s="62"/>
      <c r="N40" s="62"/>
      <c r="O40" s="62"/>
      <c r="P40" s="62"/>
      <c r="Q40" s="62"/>
      <c r="R40" s="62"/>
      <c r="S40" s="62"/>
      <c r="T40" s="62"/>
      <c r="U40" s="62"/>
      <c r="V40" s="62"/>
      <c r="W40" s="62"/>
      <c r="X40" s="62"/>
      <c r="Y40" s="62"/>
      <c r="Z40" s="62"/>
    </row>
    <row r="41" spans="1:26" ht="14.25" customHeight="1" x14ac:dyDescent="0.2">
      <c r="A41" s="62"/>
      <c r="B41" s="62"/>
      <c r="C41" s="62"/>
      <c r="D41" s="62"/>
      <c r="E41" s="62"/>
      <c r="F41" s="62"/>
      <c r="G41" s="62"/>
      <c r="H41" s="62"/>
      <c r="I41" s="62"/>
      <c r="J41" s="62"/>
      <c r="K41" s="62"/>
      <c r="L41" s="62"/>
      <c r="M41" s="62"/>
      <c r="N41" s="62"/>
      <c r="O41" s="62"/>
      <c r="P41" s="62"/>
      <c r="Q41" s="62"/>
      <c r="R41" s="62"/>
      <c r="S41" s="62"/>
      <c r="T41" s="62"/>
      <c r="U41" s="62"/>
      <c r="V41" s="62"/>
      <c r="W41" s="62"/>
      <c r="X41" s="62"/>
      <c r="Y41" s="62"/>
      <c r="Z41" s="62"/>
    </row>
    <row r="42" spans="1:26" ht="14.25" customHeight="1" x14ac:dyDescent="0.2">
      <c r="A42" s="62"/>
      <c r="B42" s="62"/>
      <c r="C42" s="62"/>
      <c r="D42" s="62"/>
      <c r="E42" s="62"/>
      <c r="F42" s="62"/>
      <c r="G42" s="62"/>
      <c r="H42" s="62"/>
      <c r="I42" s="62"/>
      <c r="J42" s="62"/>
      <c r="K42" s="62"/>
      <c r="L42" s="62"/>
      <c r="M42" s="62"/>
      <c r="N42" s="62"/>
      <c r="O42" s="62"/>
      <c r="P42" s="62"/>
      <c r="Q42" s="62"/>
      <c r="R42" s="62"/>
      <c r="S42" s="62"/>
      <c r="T42" s="62"/>
      <c r="U42" s="62"/>
      <c r="V42" s="62"/>
      <c r="W42" s="62"/>
      <c r="X42" s="62"/>
      <c r="Y42" s="62"/>
      <c r="Z42" s="62"/>
    </row>
    <row r="43" spans="1:26" ht="14.25" customHeight="1" x14ac:dyDescent="0.2">
      <c r="A43" s="62"/>
      <c r="B43" s="62"/>
      <c r="C43" s="62"/>
      <c r="D43" s="62"/>
      <c r="E43" s="62"/>
      <c r="F43" s="62"/>
      <c r="G43" s="62"/>
      <c r="H43" s="62"/>
      <c r="I43" s="62"/>
      <c r="J43" s="62"/>
      <c r="K43" s="62"/>
      <c r="L43" s="62"/>
      <c r="M43" s="62"/>
      <c r="N43" s="62"/>
      <c r="O43" s="62"/>
      <c r="P43" s="62"/>
      <c r="Q43" s="62"/>
      <c r="R43" s="62"/>
      <c r="S43" s="62"/>
      <c r="T43" s="62"/>
      <c r="U43" s="62"/>
      <c r="V43" s="62"/>
      <c r="W43" s="62"/>
      <c r="X43" s="62"/>
      <c r="Y43" s="62"/>
      <c r="Z43" s="62"/>
    </row>
    <row r="44" spans="1:26" ht="14.25" customHeight="1" x14ac:dyDescent="0.2">
      <c r="A44" s="62"/>
      <c r="B44" s="62"/>
      <c r="C44" s="62"/>
      <c r="D44" s="62"/>
      <c r="E44" s="62"/>
      <c r="F44" s="62"/>
      <c r="G44" s="62"/>
      <c r="H44" s="62"/>
      <c r="I44" s="62"/>
      <c r="J44" s="62"/>
      <c r="K44" s="62"/>
      <c r="L44" s="62"/>
      <c r="M44" s="62"/>
      <c r="N44" s="62"/>
      <c r="O44" s="62"/>
      <c r="P44" s="62"/>
      <c r="Q44" s="62"/>
      <c r="R44" s="62"/>
      <c r="S44" s="62"/>
      <c r="T44" s="62"/>
      <c r="U44" s="62"/>
      <c r="V44" s="62"/>
      <c r="W44" s="62"/>
      <c r="X44" s="62"/>
      <c r="Y44" s="62"/>
      <c r="Z44" s="62"/>
    </row>
    <row r="45" spans="1:26" ht="14.25" customHeight="1" x14ac:dyDescent="0.2">
      <c r="A45" s="62"/>
      <c r="B45" s="62"/>
      <c r="C45" s="62"/>
      <c r="D45" s="62"/>
      <c r="E45" s="62"/>
      <c r="F45" s="62"/>
      <c r="G45" s="62"/>
      <c r="H45" s="62"/>
      <c r="I45" s="62"/>
      <c r="J45" s="62"/>
      <c r="K45" s="62"/>
      <c r="L45" s="62"/>
      <c r="M45" s="62"/>
      <c r="N45" s="62"/>
      <c r="O45" s="62"/>
      <c r="P45" s="62"/>
      <c r="Q45" s="62"/>
      <c r="R45" s="62"/>
      <c r="S45" s="62"/>
      <c r="T45" s="62"/>
      <c r="U45" s="62"/>
      <c r="V45" s="62"/>
      <c r="W45" s="62"/>
      <c r="X45" s="62"/>
      <c r="Y45" s="62"/>
      <c r="Z45" s="62"/>
    </row>
    <row r="46" spans="1:26" ht="14.25" customHeight="1" x14ac:dyDescent="0.2">
      <c r="A46" s="62"/>
      <c r="B46" s="62"/>
      <c r="C46" s="62"/>
      <c r="D46" s="62"/>
      <c r="E46" s="62"/>
      <c r="F46" s="62"/>
      <c r="G46" s="62"/>
      <c r="H46" s="62"/>
      <c r="I46" s="62"/>
      <c r="J46" s="62"/>
      <c r="K46" s="62"/>
      <c r="L46" s="62"/>
      <c r="M46" s="62"/>
      <c r="N46" s="62"/>
      <c r="O46" s="62"/>
      <c r="P46" s="62"/>
      <c r="Q46" s="62"/>
      <c r="R46" s="62"/>
      <c r="S46" s="62"/>
      <c r="T46" s="62"/>
      <c r="U46" s="62"/>
      <c r="V46" s="62"/>
      <c r="W46" s="62"/>
      <c r="X46" s="62"/>
      <c r="Y46" s="62"/>
      <c r="Z46" s="62"/>
    </row>
    <row r="47" spans="1:26" ht="14.25" customHeight="1" x14ac:dyDescent="0.2">
      <c r="A47" s="62"/>
      <c r="B47" s="62"/>
      <c r="C47" s="62"/>
      <c r="D47" s="62"/>
      <c r="E47" s="62"/>
      <c r="F47" s="62"/>
      <c r="G47" s="62"/>
      <c r="H47" s="62"/>
      <c r="I47" s="62"/>
      <c r="J47" s="62"/>
      <c r="K47" s="62"/>
      <c r="L47" s="62"/>
      <c r="M47" s="62"/>
      <c r="N47" s="62"/>
      <c r="O47" s="62"/>
      <c r="P47" s="62"/>
      <c r="Q47" s="62"/>
      <c r="R47" s="62"/>
      <c r="S47" s="62"/>
      <c r="T47" s="62"/>
      <c r="U47" s="62"/>
      <c r="V47" s="62"/>
      <c r="W47" s="62"/>
      <c r="X47" s="62"/>
      <c r="Y47" s="62"/>
      <c r="Z47" s="62"/>
    </row>
    <row r="48" spans="1:26" ht="14.25" customHeight="1" x14ac:dyDescent="0.2">
      <c r="A48" s="62"/>
      <c r="B48" s="62"/>
      <c r="C48" s="62"/>
      <c r="D48" s="62"/>
      <c r="E48" s="62"/>
      <c r="F48" s="62"/>
      <c r="G48" s="62"/>
      <c r="H48" s="62"/>
      <c r="I48" s="62"/>
      <c r="J48" s="62"/>
      <c r="K48" s="62"/>
      <c r="L48" s="62"/>
      <c r="M48" s="62"/>
      <c r="N48" s="62"/>
      <c r="O48" s="62"/>
      <c r="P48" s="62"/>
      <c r="Q48" s="62"/>
      <c r="R48" s="62"/>
      <c r="S48" s="62"/>
      <c r="T48" s="62"/>
      <c r="U48" s="62"/>
      <c r="V48" s="62"/>
      <c r="W48" s="62"/>
      <c r="X48" s="62"/>
      <c r="Y48" s="62"/>
      <c r="Z48" s="62"/>
    </row>
    <row r="49" spans="1:26" ht="14.25" customHeight="1" x14ac:dyDescent="0.2">
      <c r="A49" s="62"/>
      <c r="B49" s="62"/>
      <c r="C49" s="62"/>
      <c r="D49" s="62"/>
      <c r="E49" s="62"/>
      <c r="F49" s="62"/>
      <c r="G49" s="62"/>
      <c r="H49" s="62"/>
      <c r="I49" s="62"/>
      <c r="J49" s="62"/>
      <c r="K49" s="62"/>
      <c r="L49" s="62"/>
      <c r="M49" s="62"/>
      <c r="N49" s="62"/>
      <c r="O49" s="62"/>
      <c r="P49" s="62"/>
      <c r="Q49" s="62"/>
      <c r="R49" s="62"/>
      <c r="S49" s="62"/>
      <c r="T49" s="62"/>
      <c r="U49" s="62"/>
      <c r="V49" s="62"/>
      <c r="W49" s="62"/>
      <c r="X49" s="62"/>
      <c r="Y49" s="62"/>
      <c r="Z49" s="62"/>
    </row>
    <row r="50" spans="1:26" ht="14.25" customHeight="1" x14ac:dyDescent="0.2">
      <c r="A50" s="62"/>
      <c r="B50" s="62"/>
      <c r="C50" s="62"/>
      <c r="D50" s="62"/>
      <c r="E50" s="62"/>
      <c r="F50" s="62"/>
      <c r="G50" s="62"/>
      <c r="H50" s="62"/>
      <c r="I50" s="62"/>
      <c r="J50" s="62"/>
      <c r="K50" s="62"/>
      <c r="L50" s="62"/>
      <c r="M50" s="62"/>
      <c r="N50" s="62"/>
      <c r="O50" s="62"/>
      <c r="P50" s="62"/>
      <c r="Q50" s="62"/>
      <c r="R50" s="62"/>
      <c r="S50" s="62"/>
      <c r="T50" s="62"/>
      <c r="U50" s="62"/>
      <c r="V50" s="62"/>
      <c r="W50" s="62"/>
      <c r="X50" s="62"/>
      <c r="Y50" s="62"/>
      <c r="Z50" s="62"/>
    </row>
    <row r="51" spans="1:26" ht="14.25" customHeight="1" x14ac:dyDescent="0.2">
      <c r="A51" s="62"/>
      <c r="B51" s="62"/>
      <c r="C51" s="62"/>
      <c r="D51" s="62"/>
      <c r="E51" s="62"/>
      <c r="F51" s="62"/>
      <c r="G51" s="62"/>
      <c r="H51" s="62"/>
      <c r="I51" s="62"/>
      <c r="J51" s="62"/>
      <c r="K51" s="62"/>
      <c r="L51" s="62"/>
      <c r="M51" s="62"/>
      <c r="N51" s="62"/>
      <c r="O51" s="62"/>
      <c r="P51" s="62"/>
      <c r="Q51" s="62"/>
      <c r="R51" s="62"/>
      <c r="S51" s="62"/>
      <c r="T51" s="62"/>
      <c r="U51" s="62"/>
      <c r="V51" s="62"/>
      <c r="W51" s="62"/>
      <c r="X51" s="62"/>
      <c r="Y51" s="62"/>
      <c r="Z51" s="62"/>
    </row>
    <row r="52" spans="1:26" ht="14.25" customHeight="1" x14ac:dyDescent="0.2">
      <c r="A52" s="62"/>
      <c r="B52" s="62"/>
      <c r="C52" s="62"/>
      <c r="D52" s="62"/>
      <c r="E52" s="62"/>
      <c r="F52" s="62"/>
      <c r="G52" s="62"/>
      <c r="H52" s="62"/>
      <c r="I52" s="62"/>
      <c r="J52" s="62"/>
      <c r="K52" s="62"/>
      <c r="L52" s="62"/>
      <c r="M52" s="62"/>
      <c r="N52" s="62"/>
      <c r="O52" s="62"/>
      <c r="P52" s="62"/>
      <c r="Q52" s="62"/>
      <c r="R52" s="62"/>
      <c r="S52" s="62"/>
      <c r="T52" s="62"/>
      <c r="U52" s="62"/>
      <c r="V52" s="62"/>
      <c r="W52" s="62"/>
      <c r="X52" s="62"/>
      <c r="Y52" s="62"/>
      <c r="Z52" s="62"/>
    </row>
    <row r="53" spans="1:26" ht="14.25" customHeight="1" x14ac:dyDescent="0.2">
      <c r="A53" s="62"/>
      <c r="B53" s="62"/>
      <c r="C53" s="62"/>
      <c r="D53" s="62"/>
      <c r="E53" s="62"/>
      <c r="F53" s="62"/>
      <c r="G53" s="62"/>
      <c r="H53" s="62"/>
      <c r="I53" s="62"/>
      <c r="J53" s="62"/>
      <c r="K53" s="62"/>
      <c r="L53" s="62"/>
      <c r="M53" s="62"/>
      <c r="N53" s="62"/>
      <c r="O53" s="62"/>
      <c r="P53" s="62"/>
      <c r="Q53" s="62"/>
      <c r="R53" s="62"/>
      <c r="S53" s="62"/>
      <c r="T53" s="62"/>
      <c r="U53" s="62"/>
      <c r="V53" s="62"/>
      <c r="W53" s="62"/>
      <c r="X53" s="62"/>
      <c r="Y53" s="62"/>
      <c r="Z53" s="62"/>
    </row>
    <row r="54" spans="1:26" ht="14.25" customHeight="1" x14ac:dyDescent="0.2">
      <c r="A54" s="62"/>
      <c r="B54" s="62"/>
      <c r="C54" s="62"/>
      <c r="D54" s="62"/>
      <c r="E54" s="62"/>
      <c r="F54" s="62"/>
      <c r="G54" s="62"/>
      <c r="H54" s="62"/>
      <c r="I54" s="62"/>
      <c r="J54" s="62"/>
      <c r="K54" s="62"/>
      <c r="L54" s="62"/>
      <c r="M54" s="62"/>
      <c r="N54" s="62"/>
      <c r="O54" s="62"/>
      <c r="P54" s="62"/>
      <c r="Q54" s="62"/>
      <c r="R54" s="62"/>
      <c r="S54" s="62"/>
      <c r="T54" s="62"/>
      <c r="U54" s="62"/>
      <c r="V54" s="62"/>
      <c r="W54" s="62"/>
      <c r="X54" s="62"/>
      <c r="Y54" s="62"/>
      <c r="Z54" s="62"/>
    </row>
    <row r="55" spans="1:26" ht="14.25" customHeight="1" x14ac:dyDescent="0.2">
      <c r="A55" s="62"/>
      <c r="B55" s="62"/>
      <c r="C55" s="62"/>
      <c r="D55" s="62"/>
      <c r="E55" s="62"/>
      <c r="F55" s="62"/>
      <c r="G55" s="62"/>
      <c r="H55" s="62"/>
      <c r="I55" s="62"/>
      <c r="J55" s="62"/>
      <c r="K55" s="62"/>
      <c r="L55" s="62"/>
      <c r="M55" s="62"/>
      <c r="N55" s="62"/>
      <c r="O55" s="62"/>
      <c r="P55" s="62"/>
      <c r="Q55" s="62"/>
      <c r="R55" s="62"/>
      <c r="S55" s="62"/>
      <c r="T55" s="62"/>
      <c r="U55" s="62"/>
      <c r="V55" s="62"/>
      <c r="W55" s="62"/>
      <c r="X55" s="62"/>
      <c r="Y55" s="62"/>
      <c r="Z55" s="62"/>
    </row>
    <row r="56" spans="1:26" ht="14.25" customHeight="1" x14ac:dyDescent="0.2">
      <c r="A56" s="62"/>
      <c r="B56" s="62"/>
      <c r="C56" s="62"/>
      <c r="D56" s="62"/>
      <c r="E56" s="62"/>
      <c r="F56" s="62"/>
      <c r="G56" s="62"/>
      <c r="H56" s="62"/>
      <c r="I56" s="62"/>
      <c r="J56" s="62"/>
      <c r="K56" s="62"/>
      <c r="L56" s="62"/>
      <c r="M56" s="62"/>
      <c r="N56" s="62"/>
      <c r="O56" s="62"/>
      <c r="P56" s="62"/>
      <c r="Q56" s="62"/>
      <c r="R56" s="62"/>
      <c r="S56" s="62"/>
      <c r="T56" s="62"/>
      <c r="U56" s="62"/>
      <c r="V56" s="62"/>
      <c r="W56" s="62"/>
      <c r="X56" s="62"/>
      <c r="Y56" s="62"/>
      <c r="Z56" s="62"/>
    </row>
    <row r="57" spans="1:26" ht="14.25" customHeight="1" x14ac:dyDescent="0.2">
      <c r="A57" s="62"/>
      <c r="B57" s="62"/>
      <c r="C57" s="62"/>
      <c r="D57" s="62"/>
      <c r="E57" s="62"/>
      <c r="F57" s="62"/>
      <c r="G57" s="62"/>
      <c r="H57" s="62"/>
      <c r="I57" s="62"/>
      <c r="J57" s="62"/>
      <c r="K57" s="62"/>
      <c r="L57" s="62"/>
      <c r="M57" s="62"/>
      <c r="N57" s="62"/>
      <c r="O57" s="62"/>
      <c r="P57" s="62"/>
      <c r="Q57" s="62"/>
      <c r="R57" s="62"/>
      <c r="S57" s="62"/>
      <c r="T57" s="62"/>
      <c r="U57" s="62"/>
      <c r="V57" s="62"/>
      <c r="W57" s="62"/>
      <c r="X57" s="62"/>
      <c r="Y57" s="62"/>
      <c r="Z57" s="62"/>
    </row>
    <row r="58" spans="1:26" ht="14.25" customHeight="1" x14ac:dyDescent="0.2">
      <c r="A58" s="62"/>
      <c r="B58" s="62"/>
      <c r="C58" s="62"/>
      <c r="D58" s="62"/>
      <c r="E58" s="62"/>
      <c r="F58" s="62"/>
      <c r="G58" s="62"/>
      <c r="H58" s="62"/>
      <c r="I58" s="62"/>
      <c r="J58" s="62"/>
      <c r="K58" s="62"/>
      <c r="L58" s="62"/>
      <c r="M58" s="62"/>
      <c r="N58" s="62"/>
      <c r="O58" s="62"/>
      <c r="P58" s="62"/>
      <c r="Q58" s="62"/>
      <c r="R58" s="62"/>
      <c r="S58" s="62"/>
      <c r="T58" s="62"/>
      <c r="U58" s="62"/>
      <c r="V58" s="62"/>
      <c r="W58" s="62"/>
      <c r="X58" s="62"/>
      <c r="Y58" s="62"/>
      <c r="Z58" s="62"/>
    </row>
    <row r="59" spans="1:26" ht="14.25" customHeight="1" x14ac:dyDescent="0.2">
      <c r="A59" s="62"/>
      <c r="B59" s="62"/>
      <c r="C59" s="62"/>
      <c r="D59" s="62"/>
      <c r="E59" s="62"/>
      <c r="F59" s="62"/>
      <c r="G59" s="62"/>
      <c r="H59" s="62"/>
      <c r="I59" s="62"/>
      <c r="J59" s="62"/>
      <c r="K59" s="62"/>
      <c r="L59" s="62"/>
      <c r="M59" s="62"/>
      <c r="N59" s="62"/>
      <c r="O59" s="62"/>
      <c r="P59" s="62"/>
      <c r="Q59" s="62"/>
      <c r="R59" s="62"/>
      <c r="S59" s="62"/>
      <c r="T59" s="62"/>
      <c r="U59" s="62"/>
      <c r="V59" s="62"/>
      <c r="W59" s="62"/>
      <c r="X59" s="62"/>
      <c r="Y59" s="62"/>
      <c r="Z59" s="62"/>
    </row>
    <row r="60" spans="1:26" ht="14.25" customHeight="1" x14ac:dyDescent="0.2">
      <c r="A60" s="62"/>
      <c r="B60" s="62"/>
      <c r="C60" s="62"/>
      <c r="D60" s="62"/>
      <c r="E60" s="62"/>
      <c r="F60" s="62"/>
      <c r="G60" s="62"/>
      <c r="H60" s="62"/>
      <c r="I60" s="62"/>
      <c r="J60" s="62"/>
      <c r="K60" s="62"/>
      <c r="L60" s="62"/>
      <c r="M60" s="62"/>
      <c r="N60" s="62"/>
      <c r="O60" s="62"/>
      <c r="P60" s="62"/>
      <c r="Q60" s="62"/>
      <c r="R60" s="62"/>
      <c r="S60" s="62"/>
      <c r="T60" s="62"/>
      <c r="U60" s="62"/>
      <c r="V60" s="62"/>
      <c r="W60" s="62"/>
      <c r="X60" s="62"/>
      <c r="Y60" s="62"/>
      <c r="Z60" s="62"/>
    </row>
    <row r="61" spans="1:26" ht="14.25" customHeight="1" x14ac:dyDescent="0.2">
      <c r="A61" s="62"/>
      <c r="B61" s="62"/>
      <c r="C61" s="62"/>
      <c r="D61" s="62"/>
      <c r="E61" s="62"/>
      <c r="F61" s="62"/>
      <c r="G61" s="62"/>
      <c r="H61" s="62"/>
      <c r="I61" s="62"/>
      <c r="J61" s="62"/>
      <c r="K61" s="62"/>
      <c r="L61" s="62"/>
      <c r="M61" s="62"/>
      <c r="N61" s="62"/>
      <c r="O61" s="62"/>
      <c r="P61" s="62"/>
      <c r="Q61" s="62"/>
      <c r="R61" s="62"/>
      <c r="S61" s="62"/>
      <c r="T61" s="62"/>
      <c r="U61" s="62"/>
      <c r="V61" s="62"/>
      <c r="W61" s="62"/>
      <c r="X61" s="62"/>
      <c r="Y61" s="62"/>
      <c r="Z61" s="62"/>
    </row>
    <row r="62" spans="1:26" ht="14.25" customHeight="1" x14ac:dyDescent="0.2">
      <c r="A62" s="62"/>
      <c r="B62" s="62"/>
      <c r="C62" s="62"/>
      <c r="D62" s="62"/>
      <c r="E62" s="62"/>
      <c r="F62" s="62"/>
      <c r="G62" s="62"/>
      <c r="H62" s="62"/>
      <c r="I62" s="62"/>
      <c r="J62" s="62"/>
      <c r="K62" s="62"/>
      <c r="L62" s="62"/>
      <c r="M62" s="62"/>
      <c r="N62" s="62"/>
      <c r="O62" s="62"/>
      <c r="P62" s="62"/>
      <c r="Q62" s="62"/>
      <c r="R62" s="62"/>
      <c r="S62" s="62"/>
      <c r="T62" s="62"/>
      <c r="U62" s="62"/>
      <c r="V62" s="62"/>
      <c r="W62" s="62"/>
      <c r="X62" s="62"/>
      <c r="Y62" s="62"/>
      <c r="Z62" s="62"/>
    </row>
    <row r="63" spans="1:26" ht="14.25" customHeight="1" x14ac:dyDescent="0.2">
      <c r="A63" s="62"/>
      <c r="B63" s="62"/>
      <c r="C63" s="62"/>
      <c r="D63" s="62"/>
      <c r="E63" s="62"/>
      <c r="F63" s="62"/>
      <c r="G63" s="62"/>
      <c r="H63" s="62"/>
      <c r="I63" s="62"/>
      <c r="J63" s="62"/>
      <c r="K63" s="62"/>
      <c r="L63" s="62"/>
      <c r="M63" s="62"/>
      <c r="N63" s="62"/>
      <c r="O63" s="62"/>
      <c r="P63" s="62"/>
      <c r="Q63" s="62"/>
      <c r="R63" s="62"/>
      <c r="S63" s="62"/>
      <c r="T63" s="62"/>
      <c r="U63" s="62"/>
      <c r="V63" s="62"/>
      <c r="W63" s="62"/>
      <c r="X63" s="62"/>
      <c r="Y63" s="62"/>
      <c r="Z63" s="62"/>
    </row>
    <row r="64" spans="1:26" ht="14.25" customHeight="1" x14ac:dyDescent="0.2">
      <c r="A64" s="62"/>
      <c r="B64" s="62"/>
      <c r="C64" s="62"/>
      <c r="D64" s="62"/>
      <c r="E64" s="62"/>
      <c r="F64" s="62"/>
      <c r="G64" s="62"/>
      <c r="H64" s="62"/>
      <c r="I64" s="62"/>
      <c r="J64" s="62"/>
      <c r="K64" s="62"/>
      <c r="L64" s="62"/>
      <c r="M64" s="62"/>
      <c r="N64" s="62"/>
      <c r="O64" s="62"/>
      <c r="P64" s="62"/>
      <c r="Q64" s="62"/>
      <c r="R64" s="62"/>
      <c r="S64" s="62"/>
      <c r="T64" s="62"/>
      <c r="U64" s="62"/>
      <c r="V64" s="62"/>
      <c r="W64" s="62"/>
      <c r="X64" s="62"/>
      <c r="Y64" s="62"/>
      <c r="Z64" s="62"/>
    </row>
    <row r="65" spans="1:26" ht="14.25" customHeight="1" x14ac:dyDescent="0.2">
      <c r="A65" s="62"/>
      <c r="B65" s="62"/>
      <c r="C65" s="62"/>
      <c r="D65" s="62"/>
      <c r="E65" s="62"/>
      <c r="F65" s="62"/>
      <c r="G65" s="62"/>
      <c r="H65" s="62"/>
      <c r="I65" s="62"/>
      <c r="J65" s="62"/>
      <c r="K65" s="62"/>
      <c r="L65" s="62"/>
      <c r="M65" s="62"/>
      <c r="N65" s="62"/>
      <c r="O65" s="62"/>
      <c r="P65" s="62"/>
      <c r="Q65" s="62"/>
      <c r="R65" s="62"/>
      <c r="S65" s="62"/>
      <c r="T65" s="62"/>
      <c r="U65" s="62"/>
      <c r="V65" s="62"/>
      <c r="W65" s="62"/>
      <c r="X65" s="62"/>
      <c r="Y65" s="62"/>
      <c r="Z65" s="62"/>
    </row>
    <row r="66" spans="1:26" ht="14.25" customHeight="1" x14ac:dyDescent="0.2">
      <c r="A66" s="62"/>
      <c r="B66" s="62"/>
      <c r="C66" s="62"/>
      <c r="D66" s="62"/>
      <c r="E66" s="62"/>
      <c r="F66" s="62"/>
      <c r="G66" s="62"/>
      <c r="H66" s="62"/>
      <c r="I66" s="62"/>
      <c r="J66" s="62"/>
      <c r="K66" s="62"/>
      <c r="L66" s="62"/>
      <c r="M66" s="62"/>
      <c r="N66" s="62"/>
      <c r="O66" s="62"/>
      <c r="P66" s="62"/>
      <c r="Q66" s="62"/>
      <c r="R66" s="62"/>
      <c r="S66" s="62"/>
      <c r="T66" s="62"/>
      <c r="U66" s="62"/>
      <c r="V66" s="62"/>
      <c r="W66" s="62"/>
      <c r="X66" s="62"/>
      <c r="Y66" s="62"/>
      <c r="Z66" s="62"/>
    </row>
    <row r="67" spans="1:26" ht="14.25" customHeight="1" x14ac:dyDescent="0.2">
      <c r="A67" s="62"/>
      <c r="B67" s="62"/>
      <c r="C67" s="62"/>
      <c r="D67" s="62"/>
      <c r="E67" s="62"/>
      <c r="F67" s="62"/>
      <c r="G67" s="62"/>
      <c r="H67" s="62"/>
      <c r="I67" s="62"/>
      <c r="J67" s="62"/>
      <c r="K67" s="62"/>
      <c r="L67" s="62"/>
      <c r="M67" s="62"/>
      <c r="N67" s="62"/>
      <c r="O67" s="62"/>
      <c r="P67" s="62"/>
      <c r="Q67" s="62"/>
      <c r="R67" s="62"/>
      <c r="S67" s="62"/>
      <c r="T67" s="62"/>
      <c r="U67" s="62"/>
      <c r="V67" s="62"/>
      <c r="W67" s="62"/>
      <c r="X67" s="62"/>
      <c r="Y67" s="62"/>
      <c r="Z67" s="62"/>
    </row>
    <row r="68" spans="1:26" ht="14.25" customHeight="1" x14ac:dyDescent="0.2">
      <c r="A68" s="62"/>
      <c r="B68" s="62"/>
      <c r="C68" s="62"/>
      <c r="D68" s="62"/>
      <c r="E68" s="62"/>
      <c r="F68" s="62"/>
      <c r="G68" s="62"/>
      <c r="H68" s="62"/>
      <c r="I68" s="62"/>
      <c r="J68" s="62"/>
      <c r="K68" s="62"/>
      <c r="L68" s="62"/>
      <c r="M68" s="62"/>
      <c r="N68" s="62"/>
      <c r="O68" s="62"/>
      <c r="P68" s="62"/>
      <c r="Q68" s="62"/>
      <c r="R68" s="62"/>
      <c r="S68" s="62"/>
      <c r="T68" s="62"/>
      <c r="U68" s="62"/>
      <c r="V68" s="62"/>
      <c r="W68" s="62"/>
      <c r="X68" s="62"/>
      <c r="Y68" s="62"/>
      <c r="Z68" s="62"/>
    </row>
    <row r="69" spans="1:26" ht="14.25" customHeight="1" x14ac:dyDescent="0.2">
      <c r="A69" s="62"/>
      <c r="B69" s="62"/>
      <c r="C69" s="62"/>
      <c r="D69" s="62"/>
      <c r="E69" s="62"/>
      <c r="F69" s="62"/>
      <c r="G69" s="62"/>
      <c r="H69" s="62"/>
      <c r="I69" s="62"/>
      <c r="J69" s="62"/>
      <c r="K69" s="62"/>
      <c r="L69" s="62"/>
      <c r="M69" s="62"/>
      <c r="N69" s="62"/>
      <c r="O69" s="62"/>
      <c r="P69" s="62"/>
      <c r="Q69" s="62"/>
      <c r="R69" s="62"/>
      <c r="S69" s="62"/>
      <c r="T69" s="62"/>
      <c r="U69" s="62"/>
      <c r="V69" s="62"/>
      <c r="W69" s="62"/>
      <c r="X69" s="62"/>
      <c r="Y69" s="62"/>
      <c r="Z69" s="62"/>
    </row>
    <row r="70" spans="1:26" ht="14.25" customHeight="1" x14ac:dyDescent="0.2">
      <c r="A70" s="62"/>
      <c r="B70" s="62"/>
      <c r="C70" s="62"/>
      <c r="D70" s="62"/>
      <c r="E70" s="62"/>
      <c r="F70" s="62"/>
      <c r="G70" s="62"/>
      <c r="H70" s="62"/>
      <c r="I70" s="62"/>
      <c r="J70" s="62"/>
      <c r="K70" s="62"/>
      <c r="L70" s="62"/>
      <c r="M70" s="62"/>
      <c r="N70" s="62"/>
      <c r="O70" s="62"/>
      <c r="P70" s="62"/>
      <c r="Q70" s="62"/>
      <c r="R70" s="62"/>
      <c r="S70" s="62"/>
      <c r="T70" s="62"/>
      <c r="U70" s="62"/>
      <c r="V70" s="62"/>
      <c r="W70" s="62"/>
      <c r="X70" s="62"/>
      <c r="Y70" s="62"/>
      <c r="Z70" s="62"/>
    </row>
    <row r="71" spans="1:26" ht="14.25" customHeight="1" x14ac:dyDescent="0.2">
      <c r="A71" s="62"/>
      <c r="B71" s="62"/>
      <c r="C71" s="62"/>
      <c r="D71" s="62"/>
      <c r="E71" s="62"/>
      <c r="F71" s="62"/>
      <c r="G71" s="62"/>
      <c r="H71" s="62"/>
      <c r="I71" s="62"/>
      <c r="J71" s="62"/>
      <c r="K71" s="62"/>
      <c r="L71" s="62"/>
      <c r="M71" s="62"/>
      <c r="N71" s="62"/>
      <c r="O71" s="62"/>
      <c r="P71" s="62"/>
      <c r="Q71" s="62"/>
      <c r="R71" s="62"/>
      <c r="S71" s="62"/>
      <c r="T71" s="62"/>
      <c r="U71" s="62"/>
      <c r="V71" s="62"/>
      <c r="W71" s="62"/>
      <c r="X71" s="62"/>
      <c r="Y71" s="62"/>
      <c r="Z71" s="62"/>
    </row>
    <row r="72" spans="1:26" ht="14.25" customHeight="1" x14ac:dyDescent="0.2">
      <c r="A72" s="62"/>
      <c r="B72" s="62"/>
      <c r="C72" s="62"/>
      <c r="D72" s="62"/>
      <c r="E72" s="62"/>
      <c r="F72" s="62"/>
      <c r="G72" s="62"/>
      <c r="H72" s="62"/>
      <c r="I72" s="62"/>
      <c r="J72" s="62"/>
      <c r="K72" s="62"/>
      <c r="L72" s="62"/>
      <c r="M72" s="62"/>
      <c r="N72" s="62"/>
      <c r="O72" s="62"/>
      <c r="P72" s="62"/>
      <c r="Q72" s="62"/>
      <c r="R72" s="62"/>
      <c r="S72" s="62"/>
      <c r="T72" s="62"/>
      <c r="U72" s="62"/>
      <c r="V72" s="62"/>
      <c r="W72" s="62"/>
      <c r="X72" s="62"/>
      <c r="Y72" s="62"/>
      <c r="Z72" s="62"/>
    </row>
    <row r="73" spans="1:26" ht="14.25" customHeight="1" x14ac:dyDescent="0.2">
      <c r="A73" s="62"/>
      <c r="B73" s="62"/>
      <c r="C73" s="62"/>
      <c r="D73" s="62"/>
      <c r="E73" s="62"/>
      <c r="F73" s="62"/>
      <c r="G73" s="62"/>
      <c r="H73" s="62"/>
      <c r="I73" s="62"/>
      <c r="J73" s="62"/>
      <c r="K73" s="62"/>
      <c r="L73" s="62"/>
      <c r="M73" s="62"/>
      <c r="N73" s="62"/>
      <c r="O73" s="62"/>
      <c r="P73" s="62"/>
      <c r="Q73" s="62"/>
      <c r="R73" s="62"/>
      <c r="S73" s="62"/>
      <c r="T73" s="62"/>
      <c r="U73" s="62"/>
      <c r="V73" s="62"/>
      <c r="W73" s="62"/>
      <c r="X73" s="62"/>
      <c r="Y73" s="62"/>
      <c r="Z73" s="62"/>
    </row>
    <row r="74" spans="1:26" ht="14.25" customHeight="1" x14ac:dyDescent="0.2">
      <c r="A74" s="62"/>
      <c r="B74" s="62"/>
      <c r="C74" s="62"/>
      <c r="D74" s="62"/>
      <c r="E74" s="62"/>
      <c r="F74" s="62"/>
      <c r="G74" s="62"/>
      <c r="H74" s="62"/>
      <c r="I74" s="62"/>
      <c r="J74" s="62"/>
      <c r="K74" s="62"/>
      <c r="L74" s="62"/>
      <c r="M74" s="62"/>
      <c r="N74" s="62"/>
      <c r="O74" s="62"/>
      <c r="P74" s="62"/>
      <c r="Q74" s="62"/>
      <c r="R74" s="62"/>
      <c r="S74" s="62"/>
      <c r="T74" s="62"/>
      <c r="U74" s="62"/>
      <c r="V74" s="62"/>
      <c r="W74" s="62"/>
      <c r="X74" s="62"/>
      <c r="Y74" s="62"/>
      <c r="Z74" s="62"/>
    </row>
    <row r="75" spans="1:26" ht="14.25" customHeight="1" x14ac:dyDescent="0.2">
      <c r="A75" s="62"/>
      <c r="B75" s="62"/>
      <c r="C75" s="62"/>
      <c r="D75" s="62"/>
      <c r="E75" s="62"/>
      <c r="F75" s="62"/>
      <c r="G75" s="62"/>
      <c r="H75" s="62"/>
      <c r="I75" s="62"/>
      <c r="J75" s="62"/>
      <c r="K75" s="62"/>
      <c r="L75" s="62"/>
      <c r="M75" s="62"/>
      <c r="N75" s="62"/>
      <c r="O75" s="62"/>
      <c r="P75" s="62"/>
      <c r="Q75" s="62"/>
      <c r="R75" s="62"/>
      <c r="S75" s="62"/>
      <c r="T75" s="62"/>
      <c r="U75" s="62"/>
      <c r="V75" s="62"/>
      <c r="W75" s="62"/>
      <c r="X75" s="62"/>
      <c r="Y75" s="62"/>
      <c r="Z75" s="62"/>
    </row>
    <row r="76" spans="1:26" ht="14.25" customHeight="1" x14ac:dyDescent="0.2">
      <c r="A76" s="62"/>
      <c r="B76" s="62"/>
      <c r="C76" s="62"/>
      <c r="D76" s="62"/>
      <c r="E76" s="62"/>
      <c r="F76" s="62"/>
      <c r="G76" s="62"/>
      <c r="H76" s="62"/>
      <c r="I76" s="62"/>
      <c r="J76" s="62"/>
      <c r="K76" s="62"/>
      <c r="L76" s="62"/>
      <c r="M76" s="62"/>
      <c r="N76" s="62"/>
      <c r="O76" s="62"/>
      <c r="P76" s="62"/>
      <c r="Q76" s="62"/>
      <c r="R76" s="62"/>
      <c r="S76" s="62"/>
      <c r="T76" s="62"/>
      <c r="U76" s="62"/>
      <c r="V76" s="62"/>
      <c r="W76" s="62"/>
      <c r="X76" s="62"/>
      <c r="Y76" s="62"/>
      <c r="Z76" s="62"/>
    </row>
    <row r="77" spans="1:26" ht="14.25" customHeight="1" x14ac:dyDescent="0.2">
      <c r="A77" s="62"/>
      <c r="B77" s="62"/>
      <c r="C77" s="62"/>
      <c r="D77" s="62"/>
      <c r="E77" s="62"/>
      <c r="F77" s="62"/>
      <c r="G77" s="62"/>
      <c r="H77" s="62"/>
      <c r="I77" s="62"/>
      <c r="J77" s="62"/>
      <c r="K77" s="62"/>
      <c r="L77" s="62"/>
      <c r="M77" s="62"/>
      <c r="N77" s="62"/>
      <c r="O77" s="62"/>
      <c r="P77" s="62"/>
      <c r="Q77" s="62"/>
      <c r="R77" s="62"/>
      <c r="S77" s="62"/>
      <c r="T77" s="62"/>
      <c r="U77" s="62"/>
      <c r="V77" s="62"/>
      <c r="W77" s="62"/>
      <c r="X77" s="62"/>
      <c r="Y77" s="62"/>
      <c r="Z77" s="62"/>
    </row>
    <row r="78" spans="1:26" ht="14.25" customHeight="1" x14ac:dyDescent="0.2">
      <c r="A78" s="62"/>
      <c r="B78" s="62"/>
      <c r="C78" s="62"/>
      <c r="D78" s="62"/>
      <c r="E78" s="62"/>
      <c r="F78" s="62"/>
      <c r="G78" s="62"/>
      <c r="H78" s="62"/>
      <c r="I78" s="62"/>
      <c r="J78" s="62"/>
      <c r="K78" s="62"/>
      <c r="L78" s="62"/>
      <c r="M78" s="62"/>
      <c r="N78" s="62"/>
      <c r="O78" s="62"/>
      <c r="P78" s="62"/>
      <c r="Q78" s="62"/>
      <c r="R78" s="62"/>
      <c r="S78" s="62"/>
      <c r="T78" s="62"/>
      <c r="U78" s="62"/>
      <c r="V78" s="62"/>
      <c r="W78" s="62"/>
      <c r="X78" s="62"/>
      <c r="Y78" s="62"/>
      <c r="Z78" s="62"/>
    </row>
    <row r="79" spans="1:26" ht="14.25" customHeight="1" x14ac:dyDescent="0.2">
      <c r="A79" s="62"/>
      <c r="B79" s="62"/>
      <c r="C79" s="62"/>
      <c r="D79" s="62"/>
      <c r="E79" s="62"/>
      <c r="F79" s="62"/>
      <c r="G79" s="62"/>
      <c r="H79" s="62"/>
      <c r="I79" s="62"/>
      <c r="J79" s="62"/>
      <c r="K79" s="62"/>
      <c r="L79" s="62"/>
      <c r="M79" s="62"/>
      <c r="N79" s="62"/>
      <c r="O79" s="62"/>
      <c r="P79" s="62"/>
      <c r="Q79" s="62"/>
      <c r="R79" s="62"/>
      <c r="S79" s="62"/>
      <c r="T79" s="62"/>
      <c r="U79" s="62"/>
      <c r="V79" s="62"/>
      <c r="W79" s="62"/>
      <c r="X79" s="62"/>
      <c r="Y79" s="62"/>
      <c r="Z79" s="62"/>
    </row>
    <row r="80" spans="1:26" ht="14.25" customHeight="1" x14ac:dyDescent="0.2">
      <c r="A80" s="62"/>
      <c r="B80" s="62"/>
      <c r="C80" s="62"/>
      <c r="D80" s="62"/>
      <c r="E80" s="62"/>
      <c r="F80" s="62"/>
      <c r="G80" s="62"/>
      <c r="H80" s="62"/>
      <c r="I80" s="62"/>
      <c r="J80" s="62"/>
      <c r="K80" s="62"/>
      <c r="L80" s="62"/>
      <c r="M80" s="62"/>
      <c r="N80" s="62"/>
      <c r="O80" s="62"/>
      <c r="P80" s="62"/>
      <c r="Q80" s="62"/>
      <c r="R80" s="62"/>
      <c r="S80" s="62"/>
      <c r="T80" s="62"/>
      <c r="U80" s="62"/>
      <c r="V80" s="62"/>
      <c r="W80" s="62"/>
      <c r="X80" s="62"/>
      <c r="Y80" s="62"/>
      <c r="Z80" s="62"/>
    </row>
    <row r="81" spans="1:26" ht="14.25" customHeight="1" x14ac:dyDescent="0.2">
      <c r="A81" s="62"/>
      <c r="B81" s="62"/>
      <c r="C81" s="62"/>
      <c r="D81" s="62"/>
      <c r="E81" s="62"/>
      <c r="F81" s="62"/>
      <c r="G81" s="62"/>
      <c r="H81" s="62"/>
      <c r="I81" s="62"/>
      <c r="J81" s="62"/>
      <c r="K81" s="62"/>
      <c r="L81" s="62"/>
      <c r="M81" s="62"/>
      <c r="N81" s="62"/>
      <c r="O81" s="62"/>
      <c r="P81" s="62"/>
      <c r="Q81" s="62"/>
      <c r="R81" s="62"/>
      <c r="S81" s="62"/>
      <c r="T81" s="62"/>
      <c r="U81" s="62"/>
      <c r="V81" s="62"/>
      <c r="W81" s="62"/>
      <c r="X81" s="62"/>
      <c r="Y81" s="62"/>
      <c r="Z81" s="62"/>
    </row>
    <row r="82" spans="1:26" ht="14.25" customHeight="1" x14ac:dyDescent="0.2">
      <c r="A82" s="62"/>
      <c r="B82" s="62"/>
      <c r="C82" s="62"/>
      <c r="D82" s="62"/>
      <c r="E82" s="62"/>
      <c r="F82" s="62"/>
      <c r="G82" s="62"/>
      <c r="H82" s="62"/>
      <c r="I82" s="62"/>
      <c r="J82" s="62"/>
      <c r="K82" s="62"/>
      <c r="L82" s="62"/>
      <c r="M82" s="62"/>
      <c r="N82" s="62"/>
      <c r="O82" s="62"/>
      <c r="P82" s="62"/>
      <c r="Q82" s="62"/>
      <c r="R82" s="62"/>
      <c r="S82" s="62"/>
      <c r="T82" s="62"/>
      <c r="U82" s="62"/>
      <c r="V82" s="62"/>
      <c r="W82" s="62"/>
      <c r="X82" s="62"/>
      <c r="Y82" s="62"/>
      <c r="Z82" s="62"/>
    </row>
    <row r="83" spans="1:26" ht="14.25" customHeight="1" x14ac:dyDescent="0.2">
      <c r="A83" s="62"/>
      <c r="B83" s="62"/>
      <c r="C83" s="62"/>
      <c r="D83" s="62"/>
      <c r="E83" s="62"/>
      <c r="F83" s="62"/>
      <c r="G83" s="62"/>
      <c r="H83" s="62"/>
      <c r="I83" s="62"/>
      <c r="J83" s="62"/>
      <c r="K83" s="62"/>
      <c r="L83" s="62"/>
      <c r="M83" s="62"/>
      <c r="N83" s="62"/>
      <c r="O83" s="62"/>
      <c r="P83" s="62"/>
      <c r="Q83" s="62"/>
      <c r="R83" s="62"/>
      <c r="S83" s="62"/>
      <c r="T83" s="62"/>
      <c r="U83" s="62"/>
      <c r="V83" s="62"/>
      <c r="W83" s="62"/>
      <c r="X83" s="62"/>
      <c r="Y83" s="62"/>
      <c r="Z83" s="62"/>
    </row>
    <row r="84" spans="1:26" ht="14.25" customHeight="1" x14ac:dyDescent="0.2">
      <c r="A84" s="62"/>
      <c r="B84" s="62"/>
      <c r="C84" s="62"/>
      <c r="D84" s="62"/>
      <c r="E84" s="62"/>
      <c r="F84" s="62"/>
      <c r="G84" s="62"/>
      <c r="H84" s="62"/>
      <c r="I84" s="62"/>
      <c r="J84" s="62"/>
      <c r="K84" s="62"/>
      <c r="L84" s="62"/>
      <c r="M84" s="62"/>
      <c r="N84" s="62"/>
      <c r="O84" s="62"/>
      <c r="P84" s="62"/>
      <c r="Q84" s="62"/>
      <c r="R84" s="62"/>
      <c r="S84" s="62"/>
      <c r="T84" s="62"/>
      <c r="U84" s="62"/>
      <c r="V84" s="62"/>
      <c r="W84" s="62"/>
      <c r="X84" s="62"/>
      <c r="Y84" s="62"/>
      <c r="Z84" s="62"/>
    </row>
    <row r="85" spans="1:26" ht="14.25" customHeight="1" x14ac:dyDescent="0.2">
      <c r="A85" s="62"/>
      <c r="B85" s="62"/>
      <c r="C85" s="62"/>
      <c r="D85" s="62"/>
      <c r="E85" s="62"/>
      <c r="F85" s="62"/>
      <c r="G85" s="62"/>
      <c r="H85" s="62"/>
      <c r="I85" s="62"/>
      <c r="J85" s="62"/>
      <c r="K85" s="62"/>
      <c r="L85" s="62"/>
      <c r="M85" s="62"/>
      <c r="N85" s="62"/>
      <c r="O85" s="62"/>
      <c r="P85" s="62"/>
      <c r="Q85" s="62"/>
      <c r="R85" s="62"/>
      <c r="S85" s="62"/>
      <c r="T85" s="62"/>
      <c r="U85" s="62"/>
      <c r="V85" s="62"/>
      <c r="W85" s="62"/>
      <c r="X85" s="62"/>
      <c r="Y85" s="62"/>
      <c r="Z85" s="62"/>
    </row>
    <row r="86" spans="1:26" ht="14.25" customHeight="1" x14ac:dyDescent="0.2">
      <c r="A86" s="62"/>
      <c r="B86" s="62"/>
      <c r="C86" s="62"/>
      <c r="D86" s="62"/>
      <c r="E86" s="62"/>
      <c r="F86" s="62"/>
      <c r="G86" s="62"/>
      <c r="H86" s="62"/>
      <c r="I86" s="62"/>
      <c r="J86" s="62"/>
      <c r="K86" s="62"/>
      <c r="L86" s="62"/>
      <c r="M86" s="62"/>
      <c r="N86" s="62"/>
      <c r="O86" s="62"/>
      <c r="P86" s="62"/>
      <c r="Q86" s="62"/>
      <c r="R86" s="62"/>
      <c r="S86" s="62"/>
      <c r="T86" s="62"/>
      <c r="U86" s="62"/>
      <c r="V86" s="62"/>
      <c r="W86" s="62"/>
      <c r="X86" s="62"/>
      <c r="Y86" s="62"/>
      <c r="Z86" s="62"/>
    </row>
    <row r="87" spans="1:26" ht="14.25" customHeight="1" x14ac:dyDescent="0.2">
      <c r="A87" s="62"/>
      <c r="B87" s="62"/>
      <c r="C87" s="62"/>
      <c r="D87" s="62"/>
      <c r="E87" s="62"/>
      <c r="F87" s="62"/>
      <c r="G87" s="62"/>
      <c r="H87" s="62"/>
      <c r="I87" s="62"/>
      <c r="J87" s="62"/>
      <c r="K87" s="62"/>
      <c r="L87" s="62"/>
      <c r="M87" s="62"/>
      <c r="N87" s="62"/>
      <c r="O87" s="62"/>
      <c r="P87" s="62"/>
      <c r="Q87" s="62"/>
      <c r="R87" s="62"/>
      <c r="S87" s="62"/>
      <c r="T87" s="62"/>
      <c r="U87" s="62"/>
      <c r="V87" s="62"/>
      <c r="W87" s="62"/>
      <c r="X87" s="62"/>
      <c r="Y87" s="62"/>
      <c r="Z87" s="62"/>
    </row>
    <row r="88" spans="1:26" ht="14.25" customHeight="1" x14ac:dyDescent="0.2">
      <c r="A88" s="62"/>
      <c r="B88" s="62"/>
      <c r="C88" s="62"/>
      <c r="D88" s="62"/>
      <c r="E88" s="62"/>
      <c r="F88" s="62"/>
      <c r="G88" s="62"/>
      <c r="H88" s="62"/>
      <c r="I88" s="62"/>
      <c r="J88" s="62"/>
      <c r="K88" s="62"/>
      <c r="L88" s="62"/>
      <c r="M88" s="62"/>
      <c r="N88" s="62"/>
      <c r="O88" s="62"/>
      <c r="P88" s="62"/>
      <c r="Q88" s="62"/>
      <c r="R88" s="62"/>
      <c r="S88" s="62"/>
      <c r="T88" s="62"/>
      <c r="U88" s="62"/>
      <c r="V88" s="62"/>
      <c r="W88" s="62"/>
      <c r="X88" s="62"/>
      <c r="Y88" s="62"/>
      <c r="Z88" s="62"/>
    </row>
    <row r="89" spans="1:26" ht="14.25" customHeight="1" x14ac:dyDescent="0.2">
      <c r="A89" s="62"/>
      <c r="B89" s="62"/>
      <c r="C89" s="62"/>
      <c r="D89" s="62"/>
      <c r="E89" s="62"/>
      <c r="F89" s="62"/>
      <c r="G89" s="62"/>
      <c r="H89" s="62"/>
      <c r="I89" s="62"/>
      <c r="J89" s="62"/>
      <c r="K89" s="62"/>
      <c r="L89" s="62"/>
      <c r="M89" s="62"/>
      <c r="N89" s="62"/>
      <c r="O89" s="62"/>
      <c r="P89" s="62"/>
      <c r="Q89" s="62"/>
      <c r="R89" s="62"/>
      <c r="S89" s="62"/>
      <c r="T89" s="62"/>
      <c r="U89" s="62"/>
      <c r="V89" s="62"/>
      <c r="W89" s="62"/>
      <c r="X89" s="62"/>
      <c r="Y89" s="62"/>
      <c r="Z89" s="62"/>
    </row>
    <row r="90" spans="1:26" ht="14.25" customHeight="1" x14ac:dyDescent="0.2">
      <c r="A90" s="62"/>
      <c r="B90" s="62"/>
      <c r="C90" s="62"/>
      <c r="D90" s="62"/>
      <c r="E90" s="62"/>
      <c r="F90" s="62"/>
      <c r="G90" s="62"/>
      <c r="H90" s="62"/>
      <c r="I90" s="62"/>
      <c r="J90" s="62"/>
      <c r="K90" s="62"/>
      <c r="L90" s="62"/>
      <c r="M90" s="62"/>
      <c r="N90" s="62"/>
      <c r="O90" s="62"/>
      <c r="P90" s="62"/>
      <c r="Q90" s="62"/>
      <c r="R90" s="62"/>
      <c r="S90" s="62"/>
      <c r="T90" s="62"/>
      <c r="U90" s="62"/>
      <c r="V90" s="62"/>
      <c r="W90" s="62"/>
      <c r="X90" s="62"/>
      <c r="Y90" s="62"/>
      <c r="Z90" s="62"/>
    </row>
    <row r="91" spans="1:26" ht="14.25" customHeight="1" x14ac:dyDescent="0.2">
      <c r="A91" s="62"/>
      <c r="B91" s="62"/>
      <c r="C91" s="62"/>
      <c r="D91" s="62"/>
      <c r="E91" s="62"/>
      <c r="F91" s="62"/>
      <c r="G91" s="62"/>
      <c r="H91" s="62"/>
      <c r="I91" s="62"/>
      <c r="J91" s="62"/>
      <c r="K91" s="62"/>
      <c r="L91" s="62"/>
      <c r="M91" s="62"/>
      <c r="N91" s="62"/>
      <c r="O91" s="62"/>
      <c r="P91" s="62"/>
      <c r="Q91" s="62"/>
      <c r="R91" s="62"/>
      <c r="S91" s="62"/>
      <c r="T91" s="62"/>
      <c r="U91" s="62"/>
      <c r="V91" s="62"/>
      <c r="W91" s="62"/>
      <c r="X91" s="62"/>
      <c r="Y91" s="62"/>
      <c r="Z91" s="62"/>
    </row>
    <row r="92" spans="1:26" ht="14.25" customHeight="1" x14ac:dyDescent="0.2">
      <c r="A92" s="62"/>
      <c r="B92" s="62"/>
      <c r="C92" s="62"/>
      <c r="D92" s="62"/>
      <c r="E92" s="62"/>
      <c r="F92" s="62"/>
      <c r="G92" s="62"/>
      <c r="H92" s="62"/>
      <c r="I92" s="62"/>
      <c r="J92" s="62"/>
      <c r="K92" s="62"/>
      <c r="L92" s="62"/>
      <c r="M92" s="62"/>
      <c r="N92" s="62"/>
      <c r="O92" s="62"/>
      <c r="P92" s="62"/>
      <c r="Q92" s="62"/>
      <c r="R92" s="62"/>
      <c r="S92" s="62"/>
      <c r="T92" s="62"/>
      <c r="U92" s="62"/>
      <c r="V92" s="62"/>
      <c r="W92" s="62"/>
      <c r="X92" s="62"/>
      <c r="Y92" s="62"/>
      <c r="Z92" s="62"/>
    </row>
    <row r="93" spans="1:26" ht="14.25" customHeight="1" x14ac:dyDescent="0.2">
      <c r="A93" s="62"/>
      <c r="B93" s="62"/>
      <c r="C93" s="62"/>
      <c r="D93" s="62"/>
      <c r="E93" s="62"/>
      <c r="F93" s="62"/>
      <c r="G93" s="62"/>
      <c r="H93" s="62"/>
      <c r="I93" s="62"/>
      <c r="J93" s="62"/>
      <c r="K93" s="62"/>
      <c r="L93" s="62"/>
      <c r="M93" s="62"/>
      <c r="N93" s="62"/>
      <c r="O93" s="62"/>
      <c r="P93" s="62"/>
      <c r="Q93" s="62"/>
      <c r="R93" s="62"/>
      <c r="S93" s="62"/>
      <c r="T93" s="62"/>
      <c r="U93" s="62"/>
      <c r="V93" s="62"/>
      <c r="W93" s="62"/>
      <c r="X93" s="62"/>
      <c r="Y93" s="62"/>
      <c r="Z93" s="62"/>
    </row>
    <row r="94" spans="1:26" ht="14.25" customHeight="1" x14ac:dyDescent="0.2">
      <c r="A94" s="62"/>
      <c r="B94" s="62"/>
      <c r="C94" s="62"/>
      <c r="D94" s="62"/>
      <c r="E94" s="62"/>
      <c r="F94" s="62"/>
      <c r="G94" s="62"/>
      <c r="H94" s="62"/>
      <c r="I94" s="62"/>
      <c r="J94" s="62"/>
      <c r="K94" s="62"/>
      <c r="L94" s="62"/>
      <c r="M94" s="62"/>
      <c r="N94" s="62"/>
      <c r="O94" s="62"/>
      <c r="P94" s="62"/>
      <c r="Q94" s="62"/>
      <c r="R94" s="62"/>
      <c r="S94" s="62"/>
      <c r="T94" s="62"/>
      <c r="U94" s="62"/>
      <c r="V94" s="62"/>
      <c r="W94" s="62"/>
      <c r="X94" s="62"/>
      <c r="Y94" s="62"/>
      <c r="Z94" s="62"/>
    </row>
    <row r="95" spans="1:26" ht="14.25" customHeight="1" x14ac:dyDescent="0.2">
      <c r="A95" s="62"/>
      <c r="B95" s="62"/>
      <c r="C95" s="62"/>
      <c r="D95" s="62"/>
      <c r="E95" s="62"/>
      <c r="F95" s="62"/>
      <c r="G95" s="62"/>
      <c r="H95" s="62"/>
      <c r="I95" s="62"/>
      <c r="J95" s="62"/>
      <c r="K95" s="62"/>
      <c r="L95" s="62"/>
      <c r="M95" s="62"/>
      <c r="N95" s="62"/>
      <c r="O95" s="62"/>
      <c r="P95" s="62"/>
      <c r="Q95" s="62"/>
      <c r="R95" s="62"/>
      <c r="S95" s="62"/>
      <c r="T95" s="62"/>
      <c r="U95" s="62"/>
      <c r="V95" s="62"/>
      <c r="W95" s="62"/>
      <c r="X95" s="62"/>
      <c r="Y95" s="62"/>
      <c r="Z95" s="62"/>
    </row>
    <row r="96" spans="1:26" ht="14.25" customHeight="1" x14ac:dyDescent="0.2">
      <c r="A96" s="62"/>
      <c r="B96" s="62"/>
      <c r="C96" s="62"/>
      <c r="D96" s="62"/>
      <c r="E96" s="62"/>
      <c r="F96" s="62"/>
      <c r="G96" s="62"/>
      <c r="H96" s="62"/>
      <c r="I96" s="62"/>
      <c r="J96" s="62"/>
      <c r="K96" s="62"/>
      <c r="L96" s="62"/>
      <c r="M96" s="62"/>
      <c r="N96" s="62"/>
      <c r="O96" s="62"/>
      <c r="P96" s="62"/>
      <c r="Q96" s="62"/>
      <c r="R96" s="62"/>
      <c r="S96" s="62"/>
      <c r="T96" s="62"/>
      <c r="U96" s="62"/>
      <c r="V96" s="62"/>
      <c r="W96" s="62"/>
      <c r="X96" s="62"/>
      <c r="Y96" s="62"/>
      <c r="Z96" s="62"/>
    </row>
    <row r="97" spans="1:26" ht="14.25" customHeight="1" x14ac:dyDescent="0.2">
      <c r="A97" s="62"/>
      <c r="B97" s="62"/>
      <c r="C97" s="62"/>
      <c r="D97" s="62"/>
      <c r="E97" s="62"/>
      <c r="F97" s="62"/>
      <c r="G97" s="62"/>
      <c r="H97" s="62"/>
      <c r="I97" s="62"/>
      <c r="J97" s="62"/>
      <c r="K97" s="62"/>
      <c r="L97" s="62"/>
      <c r="M97" s="62"/>
      <c r="N97" s="62"/>
      <c r="O97" s="62"/>
      <c r="P97" s="62"/>
      <c r="Q97" s="62"/>
      <c r="R97" s="62"/>
      <c r="S97" s="62"/>
      <c r="T97" s="62"/>
      <c r="U97" s="62"/>
      <c r="V97" s="62"/>
      <c r="W97" s="62"/>
      <c r="X97" s="62"/>
      <c r="Y97" s="62"/>
      <c r="Z97" s="62"/>
    </row>
    <row r="98" spans="1:26" ht="14.25" customHeight="1" x14ac:dyDescent="0.2">
      <c r="A98" s="62"/>
      <c r="B98" s="62"/>
      <c r="C98" s="62"/>
      <c r="D98" s="62"/>
      <c r="E98" s="62"/>
      <c r="F98" s="62"/>
      <c r="G98" s="62"/>
      <c r="H98" s="62"/>
      <c r="I98" s="62"/>
      <c r="J98" s="62"/>
      <c r="K98" s="62"/>
      <c r="L98" s="62"/>
      <c r="M98" s="62"/>
      <c r="N98" s="62"/>
      <c r="O98" s="62"/>
      <c r="P98" s="62"/>
      <c r="Q98" s="62"/>
      <c r="R98" s="62"/>
      <c r="S98" s="62"/>
      <c r="T98" s="62"/>
      <c r="U98" s="62"/>
      <c r="V98" s="62"/>
      <c r="W98" s="62"/>
      <c r="X98" s="62"/>
      <c r="Y98" s="62"/>
      <c r="Z98" s="62"/>
    </row>
    <row r="99" spans="1:26" ht="14.25" customHeight="1" x14ac:dyDescent="0.2">
      <c r="A99" s="62"/>
      <c r="B99" s="62"/>
      <c r="C99" s="62"/>
      <c r="D99" s="62"/>
      <c r="E99" s="62"/>
      <c r="F99" s="62"/>
      <c r="G99" s="62"/>
      <c r="H99" s="62"/>
      <c r="I99" s="62"/>
      <c r="J99" s="62"/>
      <c r="K99" s="62"/>
      <c r="L99" s="62"/>
      <c r="M99" s="62"/>
      <c r="N99" s="62"/>
      <c r="O99" s="62"/>
      <c r="P99" s="62"/>
      <c r="Q99" s="62"/>
      <c r="R99" s="62"/>
      <c r="S99" s="62"/>
      <c r="T99" s="62"/>
      <c r="U99" s="62"/>
      <c r="V99" s="62"/>
      <c r="W99" s="62"/>
      <c r="X99" s="62"/>
      <c r="Y99" s="62"/>
      <c r="Z99" s="62"/>
    </row>
    <row r="100" spans="1:26" ht="14.25" customHeight="1" x14ac:dyDescent="0.2">
      <c r="A100" s="62"/>
      <c r="B100" s="62"/>
      <c r="C100" s="62"/>
      <c r="D100" s="62"/>
      <c r="E100" s="62"/>
      <c r="F100" s="62"/>
      <c r="G100" s="62"/>
      <c r="H100" s="62"/>
      <c r="I100" s="62"/>
      <c r="J100" s="62"/>
      <c r="K100" s="62"/>
      <c r="L100" s="62"/>
      <c r="M100" s="62"/>
      <c r="N100" s="62"/>
      <c r="O100" s="62"/>
      <c r="P100" s="62"/>
      <c r="Q100" s="62"/>
      <c r="R100" s="62"/>
      <c r="S100" s="62"/>
      <c r="T100" s="62"/>
      <c r="U100" s="62"/>
      <c r="V100" s="62"/>
      <c r="W100" s="62"/>
      <c r="X100" s="62"/>
      <c r="Y100" s="62"/>
      <c r="Z100" s="62"/>
    </row>
    <row r="101" spans="1:26" ht="14.25" customHeight="1" x14ac:dyDescent="0.2">
      <c r="A101" s="62"/>
      <c r="B101" s="62"/>
      <c r="C101" s="62"/>
      <c r="D101" s="62"/>
      <c r="E101" s="62"/>
      <c r="F101" s="62"/>
      <c r="G101" s="62"/>
      <c r="H101" s="62"/>
      <c r="I101" s="62"/>
      <c r="J101" s="62"/>
      <c r="K101" s="62"/>
      <c r="L101" s="62"/>
      <c r="M101" s="62"/>
      <c r="N101" s="62"/>
      <c r="O101" s="62"/>
      <c r="P101" s="62"/>
      <c r="Q101" s="62"/>
      <c r="R101" s="62"/>
      <c r="S101" s="62"/>
      <c r="T101" s="62"/>
      <c r="U101" s="62"/>
      <c r="V101" s="62"/>
      <c r="W101" s="62"/>
      <c r="X101" s="62"/>
      <c r="Y101" s="62"/>
      <c r="Z101" s="62"/>
    </row>
    <row r="102" spans="1:26" ht="14.25" customHeight="1" x14ac:dyDescent="0.2">
      <c r="A102" s="62"/>
      <c r="B102" s="62"/>
      <c r="C102" s="62"/>
      <c r="D102" s="62"/>
      <c r="E102" s="62"/>
      <c r="F102" s="62"/>
      <c r="G102" s="62"/>
      <c r="H102" s="62"/>
      <c r="I102" s="62"/>
      <c r="J102" s="62"/>
      <c r="K102" s="62"/>
      <c r="L102" s="62"/>
      <c r="M102" s="62"/>
      <c r="N102" s="62"/>
      <c r="O102" s="62"/>
      <c r="P102" s="62"/>
      <c r="Q102" s="62"/>
      <c r="R102" s="62"/>
      <c r="S102" s="62"/>
      <c r="T102" s="62"/>
      <c r="U102" s="62"/>
      <c r="V102" s="62"/>
      <c r="W102" s="62"/>
      <c r="X102" s="62"/>
      <c r="Y102" s="62"/>
      <c r="Z102" s="62"/>
    </row>
    <row r="103" spans="1:26" ht="14.25" customHeight="1" x14ac:dyDescent="0.2">
      <c r="A103" s="62"/>
      <c r="B103" s="62"/>
      <c r="C103" s="62"/>
      <c r="D103" s="62"/>
      <c r="E103" s="62"/>
      <c r="F103" s="62"/>
      <c r="G103" s="62"/>
      <c r="H103" s="62"/>
      <c r="I103" s="62"/>
      <c r="J103" s="62"/>
      <c r="K103" s="62"/>
      <c r="L103" s="62"/>
      <c r="M103" s="62"/>
      <c r="N103" s="62"/>
      <c r="O103" s="62"/>
      <c r="P103" s="62"/>
      <c r="Q103" s="62"/>
      <c r="R103" s="62"/>
      <c r="S103" s="62"/>
      <c r="T103" s="62"/>
      <c r="U103" s="62"/>
      <c r="V103" s="62"/>
      <c r="W103" s="62"/>
      <c r="X103" s="62"/>
      <c r="Y103" s="62"/>
      <c r="Z103" s="62"/>
    </row>
    <row r="104" spans="1:26" ht="14.25" customHeight="1" x14ac:dyDescent="0.2">
      <c r="A104" s="62"/>
      <c r="B104" s="62"/>
      <c r="C104" s="62"/>
      <c r="D104" s="62"/>
      <c r="E104" s="62"/>
      <c r="F104" s="62"/>
      <c r="G104" s="62"/>
      <c r="H104" s="62"/>
      <c r="I104" s="62"/>
      <c r="J104" s="62"/>
      <c r="K104" s="62"/>
      <c r="L104" s="62"/>
      <c r="M104" s="62"/>
      <c r="N104" s="62"/>
      <c r="O104" s="62"/>
      <c r="P104" s="62"/>
      <c r="Q104" s="62"/>
      <c r="R104" s="62"/>
      <c r="S104" s="62"/>
      <c r="T104" s="62"/>
      <c r="U104" s="62"/>
      <c r="V104" s="62"/>
      <c r="W104" s="62"/>
      <c r="X104" s="62"/>
      <c r="Y104" s="62"/>
      <c r="Z104" s="62"/>
    </row>
    <row r="105" spans="1:26" ht="14.25" customHeight="1" x14ac:dyDescent="0.2">
      <c r="A105" s="62"/>
      <c r="B105" s="62"/>
      <c r="C105" s="62"/>
      <c r="D105" s="62"/>
      <c r="E105" s="62"/>
      <c r="F105" s="62"/>
      <c r="G105" s="62"/>
      <c r="H105" s="62"/>
      <c r="I105" s="62"/>
      <c r="J105" s="62"/>
      <c r="K105" s="62"/>
      <c r="L105" s="62"/>
      <c r="M105" s="62"/>
      <c r="N105" s="62"/>
      <c r="O105" s="62"/>
      <c r="P105" s="62"/>
      <c r="Q105" s="62"/>
      <c r="R105" s="62"/>
      <c r="S105" s="62"/>
      <c r="T105" s="62"/>
      <c r="U105" s="62"/>
      <c r="V105" s="62"/>
      <c r="W105" s="62"/>
      <c r="X105" s="62"/>
      <c r="Y105" s="62"/>
      <c r="Z105" s="62"/>
    </row>
    <row r="106" spans="1:26" ht="14.25" customHeight="1" x14ac:dyDescent="0.2">
      <c r="A106" s="62"/>
      <c r="B106" s="62"/>
      <c r="C106" s="62"/>
      <c r="D106" s="62"/>
      <c r="E106" s="62"/>
      <c r="F106" s="62"/>
      <c r="G106" s="62"/>
      <c r="H106" s="62"/>
      <c r="I106" s="62"/>
      <c r="J106" s="62"/>
      <c r="K106" s="62"/>
      <c r="L106" s="62"/>
      <c r="M106" s="62"/>
      <c r="N106" s="62"/>
      <c r="O106" s="62"/>
      <c r="P106" s="62"/>
      <c r="Q106" s="62"/>
      <c r="R106" s="62"/>
      <c r="S106" s="62"/>
      <c r="T106" s="62"/>
      <c r="U106" s="62"/>
      <c r="V106" s="62"/>
      <c r="W106" s="62"/>
      <c r="X106" s="62"/>
      <c r="Y106" s="62"/>
      <c r="Z106" s="62"/>
    </row>
    <row r="107" spans="1:26" ht="14.25" customHeight="1" x14ac:dyDescent="0.2">
      <c r="A107" s="62"/>
      <c r="B107" s="62"/>
      <c r="C107" s="62"/>
      <c r="D107" s="62"/>
      <c r="E107" s="62"/>
      <c r="F107" s="62"/>
      <c r="G107" s="62"/>
      <c r="H107" s="62"/>
      <c r="I107" s="62"/>
      <c r="J107" s="62"/>
      <c r="K107" s="62"/>
      <c r="L107" s="62"/>
      <c r="M107" s="62"/>
      <c r="N107" s="62"/>
      <c r="O107" s="62"/>
      <c r="P107" s="62"/>
      <c r="Q107" s="62"/>
      <c r="R107" s="62"/>
      <c r="S107" s="62"/>
      <c r="T107" s="62"/>
      <c r="U107" s="62"/>
      <c r="V107" s="62"/>
      <c r="W107" s="62"/>
      <c r="X107" s="62"/>
      <c r="Y107" s="62"/>
      <c r="Z107" s="62"/>
    </row>
    <row r="108" spans="1:26" ht="14.25" customHeight="1" x14ac:dyDescent="0.2">
      <c r="A108" s="62"/>
      <c r="B108" s="62"/>
      <c r="C108" s="62"/>
      <c r="D108" s="62"/>
      <c r="E108" s="62"/>
      <c r="F108" s="62"/>
      <c r="G108" s="62"/>
      <c r="H108" s="62"/>
      <c r="I108" s="62"/>
      <c r="J108" s="62"/>
      <c r="K108" s="62"/>
      <c r="L108" s="62"/>
      <c r="M108" s="62"/>
      <c r="N108" s="62"/>
      <c r="O108" s="62"/>
      <c r="P108" s="62"/>
      <c r="Q108" s="62"/>
      <c r="R108" s="62"/>
      <c r="S108" s="62"/>
      <c r="T108" s="62"/>
      <c r="U108" s="62"/>
      <c r="V108" s="62"/>
      <c r="W108" s="62"/>
      <c r="X108" s="62"/>
      <c r="Y108" s="62"/>
      <c r="Z108" s="62"/>
    </row>
    <row r="109" spans="1:26" ht="14.25" customHeight="1" x14ac:dyDescent="0.2">
      <c r="A109" s="62"/>
      <c r="B109" s="62"/>
      <c r="C109" s="62"/>
      <c r="D109" s="62"/>
      <c r="E109" s="62"/>
      <c r="F109" s="62"/>
      <c r="G109" s="62"/>
      <c r="H109" s="62"/>
      <c r="I109" s="62"/>
      <c r="J109" s="62"/>
      <c r="K109" s="62"/>
      <c r="L109" s="62"/>
      <c r="M109" s="62"/>
      <c r="N109" s="62"/>
      <c r="O109" s="62"/>
      <c r="P109" s="62"/>
      <c r="Q109" s="62"/>
      <c r="R109" s="62"/>
      <c r="S109" s="62"/>
      <c r="T109" s="62"/>
      <c r="U109" s="62"/>
      <c r="V109" s="62"/>
      <c r="W109" s="62"/>
      <c r="X109" s="62"/>
      <c r="Y109" s="62"/>
      <c r="Z109" s="62"/>
    </row>
    <row r="110" spans="1:26" ht="14.25" customHeight="1" x14ac:dyDescent="0.2">
      <c r="A110" s="62"/>
      <c r="B110" s="62"/>
      <c r="C110" s="62"/>
      <c r="D110" s="62"/>
      <c r="E110" s="62"/>
      <c r="F110" s="62"/>
      <c r="G110" s="62"/>
      <c r="H110" s="62"/>
      <c r="I110" s="62"/>
      <c r="J110" s="62"/>
      <c r="K110" s="62"/>
      <c r="L110" s="62"/>
      <c r="M110" s="62"/>
      <c r="N110" s="62"/>
      <c r="O110" s="62"/>
      <c r="P110" s="62"/>
      <c r="Q110" s="62"/>
      <c r="R110" s="62"/>
      <c r="S110" s="62"/>
      <c r="T110" s="62"/>
      <c r="U110" s="62"/>
      <c r="V110" s="62"/>
      <c r="W110" s="62"/>
      <c r="X110" s="62"/>
      <c r="Y110" s="62"/>
      <c r="Z110" s="62"/>
    </row>
    <row r="111" spans="1:26" ht="14.25" customHeight="1" x14ac:dyDescent="0.2">
      <c r="A111" s="62"/>
      <c r="B111" s="62"/>
      <c r="C111" s="62"/>
      <c r="D111" s="62"/>
      <c r="E111" s="62"/>
      <c r="F111" s="62"/>
      <c r="G111" s="62"/>
      <c r="H111" s="62"/>
      <c r="I111" s="62"/>
      <c r="J111" s="62"/>
      <c r="K111" s="62"/>
      <c r="L111" s="62"/>
      <c r="M111" s="62"/>
      <c r="N111" s="62"/>
      <c r="O111" s="62"/>
      <c r="P111" s="62"/>
      <c r="Q111" s="62"/>
      <c r="R111" s="62"/>
      <c r="S111" s="62"/>
      <c r="T111" s="62"/>
      <c r="U111" s="62"/>
      <c r="V111" s="62"/>
      <c r="W111" s="62"/>
      <c r="X111" s="62"/>
      <c r="Y111" s="62"/>
      <c r="Z111" s="62"/>
    </row>
    <row r="112" spans="1:26" ht="14.25" customHeight="1" x14ac:dyDescent="0.2">
      <c r="A112" s="62"/>
      <c r="B112" s="62"/>
      <c r="C112" s="62"/>
      <c r="D112" s="62"/>
      <c r="E112" s="62"/>
      <c r="F112" s="62"/>
      <c r="G112" s="62"/>
      <c r="H112" s="62"/>
      <c r="I112" s="62"/>
      <c r="J112" s="62"/>
      <c r="K112" s="62"/>
      <c r="L112" s="62"/>
      <c r="M112" s="62"/>
      <c r="N112" s="62"/>
      <c r="O112" s="62"/>
      <c r="P112" s="62"/>
      <c r="Q112" s="62"/>
      <c r="R112" s="62"/>
      <c r="S112" s="62"/>
      <c r="T112" s="62"/>
      <c r="U112" s="62"/>
      <c r="V112" s="62"/>
      <c r="W112" s="62"/>
      <c r="X112" s="62"/>
      <c r="Y112" s="62"/>
      <c r="Z112" s="62"/>
    </row>
    <row r="113" spans="1:26" ht="14.25" customHeight="1" x14ac:dyDescent="0.2">
      <c r="A113" s="62"/>
      <c r="B113" s="62"/>
      <c r="C113" s="62"/>
      <c r="D113" s="62"/>
      <c r="E113" s="62"/>
      <c r="F113" s="62"/>
      <c r="G113" s="62"/>
      <c r="H113" s="62"/>
      <c r="I113" s="62"/>
      <c r="J113" s="62"/>
      <c r="K113" s="62"/>
      <c r="L113" s="62"/>
      <c r="M113" s="62"/>
      <c r="N113" s="62"/>
      <c r="O113" s="62"/>
      <c r="P113" s="62"/>
      <c r="Q113" s="62"/>
      <c r="R113" s="62"/>
      <c r="S113" s="62"/>
      <c r="T113" s="62"/>
      <c r="U113" s="62"/>
      <c r="V113" s="62"/>
      <c r="W113" s="62"/>
      <c r="X113" s="62"/>
      <c r="Y113" s="62"/>
      <c r="Z113" s="62"/>
    </row>
    <row r="114" spans="1:26" ht="14.25" customHeight="1" x14ac:dyDescent="0.2">
      <c r="A114" s="62"/>
      <c r="B114" s="62"/>
      <c r="C114" s="62"/>
      <c r="D114" s="62"/>
      <c r="E114" s="62"/>
      <c r="F114" s="62"/>
      <c r="G114" s="62"/>
      <c r="H114" s="62"/>
      <c r="I114" s="62"/>
      <c r="J114" s="62"/>
      <c r="K114" s="62"/>
      <c r="L114" s="62"/>
      <c r="M114" s="62"/>
      <c r="N114" s="62"/>
      <c r="O114" s="62"/>
      <c r="P114" s="62"/>
      <c r="Q114" s="62"/>
      <c r="R114" s="62"/>
      <c r="S114" s="62"/>
      <c r="T114" s="62"/>
      <c r="U114" s="62"/>
      <c r="V114" s="62"/>
      <c r="W114" s="62"/>
      <c r="X114" s="62"/>
      <c r="Y114" s="62"/>
      <c r="Z114" s="62"/>
    </row>
    <row r="115" spans="1:26" ht="14.25" customHeight="1" x14ac:dyDescent="0.2">
      <c r="A115" s="62"/>
      <c r="B115" s="62"/>
      <c r="C115" s="62"/>
      <c r="D115" s="62"/>
      <c r="E115" s="62"/>
      <c r="F115" s="62"/>
      <c r="G115" s="62"/>
      <c r="H115" s="62"/>
      <c r="I115" s="62"/>
      <c r="J115" s="62"/>
      <c r="K115" s="62"/>
      <c r="L115" s="62"/>
      <c r="M115" s="62"/>
      <c r="N115" s="62"/>
      <c r="O115" s="62"/>
      <c r="P115" s="62"/>
      <c r="Q115" s="62"/>
      <c r="R115" s="62"/>
      <c r="S115" s="62"/>
      <c r="T115" s="62"/>
      <c r="U115" s="62"/>
      <c r="V115" s="62"/>
      <c r="W115" s="62"/>
      <c r="X115" s="62"/>
      <c r="Y115" s="62"/>
      <c r="Z115" s="62"/>
    </row>
    <row r="116" spans="1:26" ht="14.25" customHeight="1" x14ac:dyDescent="0.2">
      <c r="A116" s="62"/>
      <c r="B116" s="62"/>
      <c r="C116" s="62"/>
      <c r="D116" s="62"/>
      <c r="E116" s="62"/>
      <c r="F116" s="62"/>
      <c r="G116" s="62"/>
      <c r="H116" s="62"/>
      <c r="I116" s="62"/>
      <c r="J116" s="62"/>
      <c r="K116" s="62"/>
      <c r="L116" s="62"/>
      <c r="M116" s="62"/>
      <c r="N116" s="62"/>
      <c r="O116" s="62"/>
      <c r="P116" s="62"/>
      <c r="Q116" s="62"/>
      <c r="R116" s="62"/>
      <c r="S116" s="62"/>
      <c r="T116" s="62"/>
      <c r="U116" s="62"/>
      <c r="V116" s="62"/>
      <c r="W116" s="62"/>
      <c r="X116" s="62"/>
      <c r="Y116" s="62"/>
      <c r="Z116" s="62"/>
    </row>
    <row r="117" spans="1:26" ht="14.25" customHeight="1" x14ac:dyDescent="0.2">
      <c r="A117" s="62"/>
      <c r="B117" s="62"/>
      <c r="C117" s="62"/>
      <c r="D117" s="62"/>
      <c r="E117" s="62"/>
      <c r="F117" s="62"/>
      <c r="G117" s="62"/>
      <c r="H117" s="62"/>
      <c r="I117" s="62"/>
      <c r="J117" s="62"/>
      <c r="K117" s="62"/>
      <c r="L117" s="62"/>
      <c r="M117" s="62"/>
      <c r="N117" s="62"/>
      <c r="O117" s="62"/>
      <c r="P117" s="62"/>
      <c r="Q117" s="62"/>
      <c r="R117" s="62"/>
      <c r="S117" s="62"/>
      <c r="T117" s="62"/>
      <c r="U117" s="62"/>
      <c r="V117" s="62"/>
      <c r="W117" s="62"/>
      <c r="X117" s="62"/>
      <c r="Y117" s="62"/>
      <c r="Z117" s="62"/>
    </row>
    <row r="118" spans="1:26" ht="14.25" customHeight="1" x14ac:dyDescent="0.2">
      <c r="A118" s="62"/>
      <c r="B118" s="62"/>
      <c r="C118" s="62"/>
      <c r="D118" s="62"/>
      <c r="E118" s="62"/>
      <c r="F118" s="62"/>
      <c r="G118" s="62"/>
      <c r="H118" s="62"/>
      <c r="I118" s="62"/>
      <c r="J118" s="62"/>
      <c r="K118" s="62"/>
      <c r="L118" s="62"/>
      <c r="M118" s="62"/>
      <c r="N118" s="62"/>
      <c r="O118" s="62"/>
      <c r="P118" s="62"/>
      <c r="Q118" s="62"/>
      <c r="R118" s="62"/>
      <c r="S118" s="62"/>
      <c r="T118" s="62"/>
      <c r="U118" s="62"/>
      <c r="V118" s="62"/>
      <c r="W118" s="62"/>
      <c r="X118" s="62"/>
      <c r="Y118" s="62"/>
      <c r="Z118" s="62"/>
    </row>
    <row r="119" spans="1:26" ht="14.25" customHeight="1" x14ac:dyDescent="0.2">
      <c r="A119" s="62"/>
      <c r="B119" s="62"/>
      <c r="C119" s="62"/>
      <c r="D119" s="62"/>
      <c r="E119" s="62"/>
      <c r="F119" s="62"/>
      <c r="G119" s="62"/>
      <c r="H119" s="62"/>
      <c r="I119" s="62"/>
      <c r="J119" s="62"/>
      <c r="K119" s="62"/>
      <c r="L119" s="62"/>
      <c r="M119" s="62"/>
      <c r="N119" s="62"/>
      <c r="O119" s="62"/>
      <c r="P119" s="62"/>
      <c r="Q119" s="62"/>
      <c r="R119" s="62"/>
      <c r="S119" s="62"/>
      <c r="T119" s="62"/>
      <c r="U119" s="62"/>
      <c r="V119" s="62"/>
      <c r="W119" s="62"/>
      <c r="X119" s="62"/>
      <c r="Y119" s="62"/>
      <c r="Z119" s="62"/>
    </row>
    <row r="120" spans="1:26" ht="14.25" customHeight="1" x14ac:dyDescent="0.2">
      <c r="A120" s="62"/>
      <c r="B120" s="62"/>
      <c r="C120" s="62"/>
      <c r="D120" s="62"/>
      <c r="E120" s="62"/>
      <c r="F120" s="62"/>
      <c r="G120" s="62"/>
      <c r="H120" s="62"/>
      <c r="I120" s="62"/>
      <c r="J120" s="62"/>
      <c r="K120" s="62"/>
      <c r="L120" s="62"/>
      <c r="M120" s="62"/>
      <c r="N120" s="62"/>
      <c r="O120" s="62"/>
      <c r="P120" s="62"/>
      <c r="Q120" s="62"/>
      <c r="R120" s="62"/>
      <c r="S120" s="62"/>
      <c r="T120" s="62"/>
      <c r="U120" s="62"/>
      <c r="V120" s="62"/>
      <c r="W120" s="62"/>
      <c r="X120" s="62"/>
      <c r="Y120" s="62"/>
      <c r="Z120" s="62"/>
    </row>
    <row r="121" spans="1:26" ht="14.25" customHeight="1" x14ac:dyDescent="0.2">
      <c r="A121" s="62"/>
      <c r="B121" s="62"/>
      <c r="C121" s="62"/>
      <c r="D121" s="62"/>
      <c r="E121" s="62"/>
      <c r="F121" s="62"/>
      <c r="G121" s="62"/>
      <c r="H121" s="62"/>
      <c r="I121" s="62"/>
      <c r="J121" s="62"/>
      <c r="K121" s="62"/>
      <c r="L121" s="62"/>
      <c r="M121" s="62"/>
      <c r="N121" s="62"/>
      <c r="O121" s="62"/>
      <c r="P121" s="62"/>
      <c r="Q121" s="62"/>
      <c r="R121" s="62"/>
      <c r="S121" s="62"/>
      <c r="T121" s="62"/>
      <c r="U121" s="62"/>
      <c r="V121" s="62"/>
      <c r="W121" s="62"/>
      <c r="X121" s="62"/>
      <c r="Y121" s="62"/>
      <c r="Z121" s="62"/>
    </row>
    <row r="122" spans="1:26" ht="14.25" customHeight="1" x14ac:dyDescent="0.2">
      <c r="A122" s="62"/>
      <c r="B122" s="62"/>
      <c r="C122" s="62"/>
      <c r="D122" s="62"/>
      <c r="E122" s="62"/>
      <c r="F122" s="62"/>
      <c r="G122" s="62"/>
      <c r="H122" s="62"/>
      <c r="I122" s="62"/>
      <c r="J122" s="62"/>
      <c r="K122" s="62"/>
      <c r="L122" s="62"/>
      <c r="M122" s="62"/>
      <c r="N122" s="62"/>
      <c r="O122" s="62"/>
      <c r="P122" s="62"/>
      <c r="Q122" s="62"/>
      <c r="R122" s="62"/>
      <c r="S122" s="62"/>
      <c r="T122" s="62"/>
      <c r="U122" s="62"/>
      <c r="V122" s="62"/>
      <c r="W122" s="62"/>
      <c r="X122" s="62"/>
      <c r="Y122" s="62"/>
      <c r="Z122" s="62"/>
    </row>
    <row r="123" spans="1:26" ht="14.25" customHeight="1" x14ac:dyDescent="0.2">
      <c r="A123" s="62"/>
      <c r="B123" s="62"/>
      <c r="C123" s="62"/>
      <c r="D123" s="62"/>
      <c r="E123" s="62"/>
      <c r="F123" s="62"/>
      <c r="G123" s="62"/>
      <c r="H123" s="62"/>
      <c r="I123" s="62"/>
      <c r="J123" s="62"/>
      <c r="K123" s="62"/>
      <c r="L123" s="62"/>
      <c r="M123" s="62"/>
      <c r="N123" s="62"/>
      <c r="O123" s="62"/>
      <c r="P123" s="62"/>
      <c r="Q123" s="62"/>
      <c r="R123" s="62"/>
      <c r="S123" s="62"/>
      <c r="T123" s="62"/>
      <c r="U123" s="62"/>
      <c r="V123" s="62"/>
      <c r="W123" s="62"/>
      <c r="X123" s="62"/>
      <c r="Y123" s="62"/>
      <c r="Z123" s="62"/>
    </row>
    <row r="124" spans="1:26" ht="14.25" customHeight="1" x14ac:dyDescent="0.2">
      <c r="A124" s="62"/>
      <c r="B124" s="62"/>
      <c r="C124" s="62"/>
      <c r="D124" s="62"/>
      <c r="E124" s="62"/>
      <c r="F124" s="62"/>
      <c r="G124" s="62"/>
      <c r="H124" s="62"/>
      <c r="I124" s="62"/>
      <c r="J124" s="62"/>
      <c r="K124" s="62"/>
      <c r="L124" s="62"/>
      <c r="M124" s="62"/>
      <c r="N124" s="62"/>
      <c r="O124" s="62"/>
      <c r="P124" s="62"/>
      <c r="Q124" s="62"/>
      <c r="R124" s="62"/>
      <c r="S124" s="62"/>
      <c r="T124" s="62"/>
      <c r="U124" s="62"/>
      <c r="V124" s="62"/>
      <c r="W124" s="62"/>
      <c r="X124" s="62"/>
      <c r="Y124" s="62"/>
      <c r="Z124" s="62"/>
    </row>
    <row r="125" spans="1:26" ht="14.25" customHeight="1" x14ac:dyDescent="0.2">
      <c r="A125" s="62"/>
      <c r="B125" s="62"/>
      <c r="C125" s="62"/>
      <c r="D125" s="62"/>
      <c r="E125" s="62"/>
      <c r="F125" s="62"/>
      <c r="G125" s="62"/>
      <c r="H125" s="62"/>
      <c r="I125" s="62"/>
      <c r="J125" s="62"/>
      <c r="K125" s="62"/>
      <c r="L125" s="62"/>
      <c r="M125" s="62"/>
      <c r="N125" s="62"/>
      <c r="O125" s="62"/>
      <c r="P125" s="62"/>
      <c r="Q125" s="62"/>
      <c r="R125" s="62"/>
      <c r="S125" s="62"/>
      <c r="T125" s="62"/>
      <c r="U125" s="62"/>
      <c r="V125" s="62"/>
      <c r="W125" s="62"/>
      <c r="X125" s="62"/>
      <c r="Y125" s="62"/>
      <c r="Z125" s="62"/>
    </row>
    <row r="126" spans="1:26" ht="14.25" customHeight="1" x14ac:dyDescent="0.2">
      <c r="A126" s="62"/>
      <c r="B126" s="62"/>
      <c r="C126" s="62"/>
      <c r="D126" s="62"/>
      <c r="E126" s="62"/>
      <c r="F126" s="62"/>
      <c r="G126" s="62"/>
      <c r="H126" s="62"/>
      <c r="I126" s="62"/>
      <c r="J126" s="62"/>
      <c r="K126" s="62"/>
      <c r="L126" s="62"/>
      <c r="M126" s="62"/>
      <c r="N126" s="62"/>
      <c r="O126" s="62"/>
      <c r="P126" s="62"/>
      <c r="Q126" s="62"/>
      <c r="R126" s="62"/>
      <c r="S126" s="62"/>
      <c r="T126" s="62"/>
      <c r="U126" s="62"/>
      <c r="V126" s="62"/>
      <c r="W126" s="62"/>
      <c r="X126" s="62"/>
      <c r="Y126" s="62"/>
      <c r="Z126" s="62"/>
    </row>
    <row r="127" spans="1:26" ht="14.25" customHeight="1" x14ac:dyDescent="0.2">
      <c r="A127" s="62"/>
      <c r="B127" s="62"/>
      <c r="C127" s="62"/>
      <c r="D127" s="62"/>
      <c r="E127" s="62"/>
      <c r="F127" s="62"/>
      <c r="G127" s="62"/>
      <c r="H127" s="62"/>
      <c r="I127" s="62"/>
      <c r="J127" s="62"/>
      <c r="K127" s="62"/>
      <c r="L127" s="62"/>
      <c r="M127" s="62"/>
      <c r="N127" s="62"/>
      <c r="O127" s="62"/>
      <c r="P127" s="62"/>
      <c r="Q127" s="62"/>
      <c r="R127" s="62"/>
      <c r="S127" s="62"/>
      <c r="T127" s="62"/>
      <c r="U127" s="62"/>
      <c r="V127" s="62"/>
      <c r="W127" s="62"/>
      <c r="X127" s="62"/>
      <c r="Y127" s="62"/>
      <c r="Z127" s="62"/>
    </row>
    <row r="128" spans="1:26" ht="14.25" customHeight="1" x14ac:dyDescent="0.2">
      <c r="A128" s="62"/>
      <c r="B128" s="62"/>
      <c r="C128" s="62"/>
      <c r="D128" s="62"/>
      <c r="E128" s="62"/>
      <c r="F128" s="62"/>
      <c r="G128" s="62"/>
      <c r="H128" s="62"/>
      <c r="I128" s="62"/>
      <c r="J128" s="62"/>
      <c r="K128" s="62"/>
      <c r="L128" s="62"/>
      <c r="M128" s="62"/>
      <c r="N128" s="62"/>
      <c r="O128" s="62"/>
      <c r="P128" s="62"/>
      <c r="Q128" s="62"/>
      <c r="R128" s="62"/>
      <c r="S128" s="62"/>
      <c r="T128" s="62"/>
      <c r="U128" s="62"/>
      <c r="V128" s="62"/>
      <c r="W128" s="62"/>
      <c r="X128" s="62"/>
      <c r="Y128" s="62"/>
      <c r="Z128" s="62"/>
    </row>
    <row r="129" spans="1:26" ht="14.25" customHeight="1" x14ac:dyDescent="0.2">
      <c r="A129" s="62"/>
      <c r="B129" s="62"/>
      <c r="C129" s="62"/>
      <c r="D129" s="62"/>
      <c r="E129" s="62"/>
      <c r="F129" s="62"/>
      <c r="G129" s="62"/>
      <c r="H129" s="62"/>
      <c r="I129" s="62"/>
      <c r="J129" s="62"/>
      <c r="K129" s="62"/>
      <c r="L129" s="62"/>
      <c r="M129" s="62"/>
      <c r="N129" s="62"/>
      <c r="O129" s="62"/>
      <c r="P129" s="62"/>
      <c r="Q129" s="62"/>
      <c r="R129" s="62"/>
      <c r="S129" s="62"/>
      <c r="T129" s="62"/>
      <c r="U129" s="62"/>
      <c r="V129" s="62"/>
      <c r="W129" s="62"/>
      <c r="X129" s="62"/>
      <c r="Y129" s="62"/>
      <c r="Z129" s="62"/>
    </row>
    <row r="130" spans="1:26" ht="14.25" customHeight="1" x14ac:dyDescent="0.2">
      <c r="A130" s="62"/>
      <c r="B130" s="62"/>
      <c r="C130" s="62"/>
      <c r="D130" s="62"/>
      <c r="E130" s="62"/>
      <c r="F130" s="62"/>
      <c r="G130" s="62"/>
      <c r="H130" s="62"/>
      <c r="I130" s="62"/>
      <c r="J130" s="62"/>
      <c r="K130" s="62"/>
      <c r="L130" s="62"/>
      <c r="M130" s="62"/>
      <c r="N130" s="62"/>
      <c r="O130" s="62"/>
      <c r="P130" s="62"/>
      <c r="Q130" s="62"/>
      <c r="R130" s="62"/>
      <c r="S130" s="62"/>
      <c r="T130" s="62"/>
      <c r="U130" s="62"/>
      <c r="V130" s="62"/>
      <c r="W130" s="62"/>
      <c r="X130" s="62"/>
      <c r="Y130" s="62"/>
      <c r="Z130" s="62"/>
    </row>
    <row r="131" spans="1:26" ht="14.25" customHeight="1" x14ac:dyDescent="0.2">
      <c r="A131" s="62"/>
      <c r="B131" s="62"/>
      <c r="C131" s="62"/>
      <c r="D131" s="62"/>
      <c r="E131" s="62"/>
      <c r="F131" s="62"/>
      <c r="G131" s="62"/>
      <c r="H131" s="62"/>
      <c r="I131" s="62"/>
      <c r="J131" s="62"/>
      <c r="K131" s="62"/>
      <c r="L131" s="62"/>
      <c r="M131" s="62"/>
      <c r="N131" s="62"/>
      <c r="O131" s="62"/>
      <c r="P131" s="62"/>
      <c r="Q131" s="62"/>
      <c r="R131" s="62"/>
      <c r="S131" s="62"/>
      <c r="T131" s="62"/>
      <c r="U131" s="62"/>
      <c r="V131" s="62"/>
      <c r="W131" s="62"/>
      <c r="X131" s="62"/>
      <c r="Y131" s="62"/>
      <c r="Z131" s="62"/>
    </row>
    <row r="132" spans="1:26" ht="14.25" customHeight="1" x14ac:dyDescent="0.2">
      <c r="A132" s="62"/>
      <c r="B132" s="62"/>
      <c r="C132" s="62"/>
      <c r="D132" s="62"/>
      <c r="E132" s="62"/>
      <c r="F132" s="62"/>
      <c r="G132" s="62"/>
      <c r="H132" s="62"/>
      <c r="I132" s="62"/>
      <c r="J132" s="62"/>
      <c r="K132" s="62"/>
      <c r="L132" s="62"/>
      <c r="M132" s="62"/>
      <c r="N132" s="62"/>
      <c r="O132" s="62"/>
      <c r="P132" s="62"/>
      <c r="Q132" s="62"/>
      <c r="R132" s="62"/>
      <c r="S132" s="62"/>
      <c r="T132" s="62"/>
      <c r="U132" s="62"/>
      <c r="V132" s="62"/>
      <c r="W132" s="62"/>
      <c r="X132" s="62"/>
      <c r="Y132" s="62"/>
      <c r="Z132" s="62"/>
    </row>
    <row r="133" spans="1:26" ht="14.25" customHeight="1" x14ac:dyDescent="0.2">
      <c r="A133" s="62"/>
      <c r="B133" s="62"/>
      <c r="C133" s="62"/>
      <c r="D133" s="62"/>
      <c r="E133" s="62"/>
      <c r="F133" s="62"/>
      <c r="G133" s="62"/>
      <c r="H133" s="62"/>
      <c r="I133" s="62"/>
      <c r="J133" s="62"/>
      <c r="K133" s="62"/>
      <c r="L133" s="62"/>
      <c r="M133" s="62"/>
      <c r="N133" s="62"/>
      <c r="O133" s="62"/>
      <c r="P133" s="62"/>
      <c r="Q133" s="62"/>
      <c r="R133" s="62"/>
      <c r="S133" s="62"/>
      <c r="T133" s="62"/>
      <c r="U133" s="62"/>
      <c r="V133" s="62"/>
      <c r="W133" s="62"/>
      <c r="X133" s="62"/>
      <c r="Y133" s="62"/>
      <c r="Z133" s="62"/>
    </row>
    <row r="134" spans="1:26" ht="14.25" customHeight="1" x14ac:dyDescent="0.2">
      <c r="A134" s="62"/>
      <c r="B134" s="62"/>
      <c r="C134" s="62"/>
      <c r="D134" s="62"/>
      <c r="E134" s="62"/>
      <c r="F134" s="62"/>
      <c r="G134" s="62"/>
      <c r="H134" s="62"/>
      <c r="I134" s="62"/>
      <c r="J134" s="62"/>
      <c r="K134" s="62"/>
      <c r="L134" s="62"/>
      <c r="M134" s="62"/>
      <c r="N134" s="62"/>
      <c r="O134" s="62"/>
      <c r="P134" s="62"/>
      <c r="Q134" s="62"/>
      <c r="R134" s="62"/>
      <c r="S134" s="62"/>
      <c r="T134" s="62"/>
      <c r="U134" s="62"/>
      <c r="V134" s="62"/>
      <c r="W134" s="62"/>
      <c r="X134" s="62"/>
      <c r="Y134" s="62"/>
      <c r="Z134" s="62"/>
    </row>
    <row r="135" spans="1:26" ht="14.25" customHeight="1" x14ac:dyDescent="0.2">
      <c r="A135" s="62"/>
      <c r="B135" s="62"/>
      <c r="C135" s="62"/>
      <c r="D135" s="62"/>
      <c r="E135" s="62"/>
      <c r="F135" s="62"/>
      <c r="G135" s="62"/>
      <c r="H135" s="62"/>
      <c r="I135" s="62"/>
      <c r="J135" s="62"/>
      <c r="K135" s="62"/>
      <c r="L135" s="62"/>
      <c r="M135" s="62"/>
      <c r="N135" s="62"/>
      <c r="O135" s="62"/>
      <c r="P135" s="62"/>
      <c r="Q135" s="62"/>
      <c r="R135" s="62"/>
      <c r="S135" s="62"/>
      <c r="T135" s="62"/>
      <c r="U135" s="62"/>
      <c r="V135" s="62"/>
      <c r="W135" s="62"/>
      <c r="X135" s="62"/>
      <c r="Y135" s="62"/>
      <c r="Z135" s="62"/>
    </row>
    <row r="136" spans="1:26" ht="14.25" customHeight="1" x14ac:dyDescent="0.2">
      <c r="A136" s="62"/>
      <c r="B136" s="62"/>
      <c r="C136" s="62"/>
      <c r="D136" s="62"/>
      <c r="E136" s="62"/>
      <c r="F136" s="62"/>
      <c r="G136" s="62"/>
      <c r="H136" s="62"/>
      <c r="I136" s="62"/>
      <c r="J136" s="62"/>
      <c r="K136" s="62"/>
      <c r="L136" s="62"/>
      <c r="M136" s="62"/>
      <c r="N136" s="62"/>
      <c r="O136" s="62"/>
      <c r="P136" s="62"/>
      <c r="Q136" s="62"/>
      <c r="R136" s="62"/>
      <c r="S136" s="62"/>
      <c r="T136" s="62"/>
      <c r="U136" s="62"/>
      <c r="V136" s="62"/>
      <c r="W136" s="62"/>
      <c r="X136" s="62"/>
      <c r="Y136" s="62"/>
      <c r="Z136" s="62"/>
    </row>
    <row r="137" spans="1:26" ht="14.25" customHeight="1" x14ac:dyDescent="0.2">
      <c r="A137" s="62"/>
      <c r="B137" s="62"/>
      <c r="C137" s="62"/>
      <c r="D137" s="62"/>
      <c r="E137" s="62"/>
      <c r="F137" s="62"/>
      <c r="G137" s="62"/>
      <c r="H137" s="62"/>
      <c r="I137" s="62"/>
      <c r="J137" s="62"/>
      <c r="K137" s="62"/>
      <c r="L137" s="62"/>
      <c r="M137" s="62"/>
      <c r="N137" s="62"/>
      <c r="O137" s="62"/>
      <c r="P137" s="62"/>
      <c r="Q137" s="62"/>
      <c r="R137" s="62"/>
      <c r="S137" s="62"/>
      <c r="T137" s="62"/>
      <c r="U137" s="62"/>
      <c r="V137" s="62"/>
      <c r="W137" s="62"/>
      <c r="X137" s="62"/>
      <c r="Y137" s="62"/>
      <c r="Z137" s="62"/>
    </row>
    <row r="138" spans="1:26" ht="14.25" customHeight="1" x14ac:dyDescent="0.2">
      <c r="A138" s="62"/>
      <c r="B138" s="62"/>
      <c r="C138" s="62"/>
      <c r="D138" s="62"/>
      <c r="E138" s="62"/>
      <c r="F138" s="62"/>
      <c r="G138" s="62"/>
      <c r="H138" s="62"/>
      <c r="I138" s="62"/>
      <c r="J138" s="62"/>
      <c r="K138" s="62"/>
      <c r="L138" s="62"/>
      <c r="M138" s="62"/>
      <c r="N138" s="62"/>
      <c r="O138" s="62"/>
      <c r="P138" s="62"/>
      <c r="Q138" s="62"/>
      <c r="R138" s="62"/>
      <c r="S138" s="62"/>
      <c r="T138" s="62"/>
      <c r="U138" s="62"/>
      <c r="V138" s="62"/>
      <c r="W138" s="62"/>
      <c r="X138" s="62"/>
      <c r="Y138" s="62"/>
      <c r="Z138" s="62"/>
    </row>
    <row r="139" spans="1:26" ht="14.25" customHeight="1" x14ac:dyDescent="0.2">
      <c r="A139" s="62"/>
      <c r="B139" s="62"/>
      <c r="C139" s="62"/>
      <c r="D139" s="62"/>
      <c r="E139" s="62"/>
      <c r="F139" s="62"/>
      <c r="G139" s="62"/>
      <c r="H139" s="62"/>
      <c r="I139" s="62"/>
      <c r="J139" s="62"/>
      <c r="K139" s="62"/>
      <c r="L139" s="62"/>
      <c r="M139" s="62"/>
      <c r="N139" s="62"/>
      <c r="O139" s="62"/>
      <c r="P139" s="62"/>
      <c r="Q139" s="62"/>
      <c r="R139" s="62"/>
      <c r="S139" s="62"/>
      <c r="T139" s="62"/>
      <c r="U139" s="62"/>
      <c r="V139" s="62"/>
      <c r="W139" s="62"/>
      <c r="X139" s="62"/>
      <c r="Y139" s="62"/>
      <c r="Z139" s="62"/>
    </row>
    <row r="140" spans="1:26" ht="14.25" customHeight="1" x14ac:dyDescent="0.2">
      <c r="A140" s="62"/>
      <c r="B140" s="62"/>
      <c r="C140" s="62"/>
      <c r="D140" s="62"/>
      <c r="E140" s="62"/>
      <c r="F140" s="62"/>
      <c r="G140" s="62"/>
      <c r="H140" s="62"/>
      <c r="I140" s="62"/>
      <c r="J140" s="62"/>
      <c r="K140" s="62"/>
      <c r="L140" s="62"/>
      <c r="M140" s="62"/>
      <c r="N140" s="62"/>
      <c r="O140" s="62"/>
      <c r="P140" s="62"/>
      <c r="Q140" s="62"/>
      <c r="R140" s="62"/>
      <c r="S140" s="62"/>
      <c r="T140" s="62"/>
      <c r="U140" s="62"/>
      <c r="V140" s="62"/>
      <c r="W140" s="62"/>
      <c r="X140" s="62"/>
      <c r="Y140" s="62"/>
      <c r="Z140" s="62"/>
    </row>
    <row r="141" spans="1:26" ht="14.25" customHeight="1" x14ac:dyDescent="0.2">
      <c r="A141" s="62"/>
      <c r="B141" s="62"/>
      <c r="C141" s="62"/>
      <c r="D141" s="62"/>
      <c r="E141" s="62"/>
      <c r="F141" s="62"/>
      <c r="G141" s="62"/>
      <c r="H141" s="62"/>
      <c r="I141" s="62"/>
      <c r="J141" s="62"/>
      <c r="K141" s="62"/>
      <c r="L141" s="62"/>
      <c r="M141" s="62"/>
      <c r="N141" s="62"/>
      <c r="O141" s="62"/>
      <c r="P141" s="62"/>
      <c r="Q141" s="62"/>
      <c r="R141" s="62"/>
      <c r="S141" s="62"/>
      <c r="T141" s="62"/>
      <c r="U141" s="62"/>
      <c r="V141" s="62"/>
      <c r="W141" s="62"/>
      <c r="X141" s="62"/>
      <c r="Y141" s="62"/>
      <c r="Z141" s="62"/>
    </row>
    <row r="142" spans="1:26" ht="14.25" customHeight="1" x14ac:dyDescent="0.2">
      <c r="A142" s="62"/>
      <c r="B142" s="62"/>
      <c r="C142" s="62"/>
      <c r="D142" s="62"/>
      <c r="E142" s="62"/>
      <c r="F142" s="62"/>
      <c r="G142" s="62"/>
      <c r="H142" s="62"/>
      <c r="I142" s="62"/>
      <c r="J142" s="62"/>
      <c r="K142" s="62"/>
      <c r="L142" s="62"/>
      <c r="M142" s="62"/>
      <c r="N142" s="62"/>
      <c r="O142" s="62"/>
      <c r="P142" s="62"/>
      <c r="Q142" s="62"/>
      <c r="R142" s="62"/>
      <c r="S142" s="62"/>
      <c r="T142" s="62"/>
      <c r="U142" s="62"/>
      <c r="V142" s="62"/>
      <c r="W142" s="62"/>
      <c r="X142" s="62"/>
      <c r="Y142" s="62"/>
      <c r="Z142" s="62"/>
    </row>
    <row r="143" spans="1:26" ht="14.25" customHeight="1" x14ac:dyDescent="0.2">
      <c r="A143" s="62"/>
      <c r="B143" s="62"/>
      <c r="C143" s="62"/>
      <c r="D143" s="62"/>
      <c r="E143" s="62"/>
      <c r="F143" s="62"/>
      <c r="G143" s="62"/>
      <c r="H143" s="62"/>
      <c r="I143" s="62"/>
      <c r="J143" s="62"/>
      <c r="K143" s="62"/>
      <c r="L143" s="62"/>
      <c r="M143" s="62"/>
      <c r="N143" s="62"/>
      <c r="O143" s="62"/>
      <c r="P143" s="62"/>
      <c r="Q143" s="62"/>
      <c r="R143" s="62"/>
      <c r="S143" s="62"/>
      <c r="T143" s="62"/>
      <c r="U143" s="62"/>
      <c r="V143" s="62"/>
      <c r="W143" s="62"/>
      <c r="X143" s="62"/>
      <c r="Y143" s="62"/>
      <c r="Z143" s="62"/>
    </row>
    <row r="144" spans="1:26" ht="14.25" customHeight="1" x14ac:dyDescent="0.2">
      <c r="A144" s="62"/>
      <c r="B144" s="62"/>
      <c r="C144" s="62"/>
      <c r="D144" s="62"/>
      <c r="E144" s="62"/>
      <c r="F144" s="62"/>
      <c r="G144" s="62"/>
      <c r="H144" s="62"/>
      <c r="I144" s="62"/>
      <c r="J144" s="62"/>
      <c r="K144" s="62"/>
      <c r="L144" s="62"/>
      <c r="M144" s="62"/>
      <c r="N144" s="62"/>
      <c r="O144" s="62"/>
      <c r="P144" s="62"/>
      <c r="Q144" s="62"/>
      <c r="R144" s="62"/>
      <c r="S144" s="62"/>
      <c r="T144" s="62"/>
      <c r="U144" s="62"/>
      <c r="V144" s="62"/>
      <c r="W144" s="62"/>
      <c r="X144" s="62"/>
      <c r="Y144" s="62"/>
      <c r="Z144" s="62"/>
    </row>
    <row r="145" spans="1:26" ht="14.25" customHeight="1" x14ac:dyDescent="0.2">
      <c r="A145" s="62"/>
      <c r="B145" s="62"/>
      <c r="C145" s="62"/>
      <c r="D145" s="62"/>
      <c r="E145" s="62"/>
      <c r="F145" s="62"/>
      <c r="G145" s="62"/>
      <c r="H145" s="62"/>
      <c r="I145" s="62"/>
      <c r="J145" s="62"/>
      <c r="K145" s="62"/>
      <c r="L145" s="62"/>
      <c r="M145" s="62"/>
      <c r="N145" s="62"/>
      <c r="O145" s="62"/>
      <c r="P145" s="62"/>
      <c r="Q145" s="62"/>
      <c r="R145" s="62"/>
      <c r="S145" s="62"/>
      <c r="T145" s="62"/>
      <c r="U145" s="62"/>
      <c r="V145" s="62"/>
      <c r="W145" s="62"/>
      <c r="X145" s="62"/>
      <c r="Y145" s="62"/>
      <c r="Z145" s="62"/>
    </row>
    <row r="146" spans="1:26" ht="14.25" customHeight="1" x14ac:dyDescent="0.2">
      <c r="A146" s="62"/>
      <c r="B146" s="62"/>
      <c r="C146" s="62"/>
      <c r="D146" s="62"/>
      <c r="E146" s="62"/>
      <c r="F146" s="62"/>
      <c r="G146" s="62"/>
      <c r="H146" s="62"/>
      <c r="I146" s="62"/>
      <c r="J146" s="62"/>
      <c r="K146" s="62"/>
      <c r="L146" s="62"/>
      <c r="M146" s="62"/>
      <c r="N146" s="62"/>
      <c r="O146" s="62"/>
      <c r="P146" s="62"/>
      <c r="Q146" s="62"/>
      <c r="R146" s="62"/>
      <c r="S146" s="62"/>
      <c r="T146" s="62"/>
      <c r="U146" s="62"/>
      <c r="V146" s="62"/>
      <c r="W146" s="62"/>
      <c r="X146" s="62"/>
      <c r="Y146" s="62"/>
      <c r="Z146" s="62"/>
    </row>
    <row r="147" spans="1:26" ht="14.25" customHeight="1" x14ac:dyDescent="0.2">
      <c r="A147" s="62"/>
      <c r="B147" s="62"/>
      <c r="C147" s="62"/>
      <c r="D147" s="62"/>
      <c r="E147" s="62"/>
      <c r="F147" s="62"/>
      <c r="G147" s="62"/>
      <c r="H147" s="62"/>
      <c r="I147" s="62"/>
      <c r="J147" s="62"/>
      <c r="K147" s="62"/>
      <c r="L147" s="62"/>
      <c r="M147" s="62"/>
      <c r="N147" s="62"/>
      <c r="O147" s="62"/>
      <c r="P147" s="62"/>
      <c r="Q147" s="62"/>
      <c r="R147" s="62"/>
      <c r="S147" s="62"/>
      <c r="T147" s="62"/>
      <c r="U147" s="62"/>
      <c r="V147" s="62"/>
      <c r="W147" s="62"/>
      <c r="X147" s="62"/>
      <c r="Y147" s="62"/>
      <c r="Z147" s="62"/>
    </row>
    <row r="148" spans="1:26" ht="14.25" customHeight="1" x14ac:dyDescent="0.2">
      <c r="A148" s="62"/>
      <c r="B148" s="62"/>
      <c r="C148" s="62"/>
      <c r="D148" s="62"/>
      <c r="E148" s="62"/>
      <c r="F148" s="62"/>
      <c r="G148" s="62"/>
      <c r="H148" s="62"/>
      <c r="I148" s="62"/>
      <c r="J148" s="62"/>
      <c r="K148" s="62"/>
      <c r="L148" s="62"/>
      <c r="M148" s="62"/>
      <c r="N148" s="62"/>
      <c r="O148" s="62"/>
      <c r="P148" s="62"/>
      <c r="Q148" s="62"/>
      <c r="R148" s="62"/>
      <c r="S148" s="62"/>
      <c r="T148" s="62"/>
      <c r="U148" s="62"/>
      <c r="V148" s="62"/>
      <c r="W148" s="62"/>
      <c r="X148" s="62"/>
      <c r="Y148" s="62"/>
      <c r="Z148" s="62"/>
    </row>
    <row r="149" spans="1:26" ht="14.25" customHeight="1" x14ac:dyDescent="0.2">
      <c r="A149" s="62"/>
      <c r="B149" s="62"/>
      <c r="C149" s="62"/>
      <c r="D149" s="62"/>
      <c r="E149" s="62"/>
      <c r="F149" s="62"/>
      <c r="G149" s="62"/>
      <c r="H149" s="62"/>
      <c r="I149" s="62"/>
      <c r="J149" s="62"/>
      <c r="K149" s="62"/>
      <c r="L149" s="62"/>
      <c r="M149" s="62"/>
      <c r="N149" s="62"/>
      <c r="O149" s="62"/>
      <c r="P149" s="62"/>
      <c r="Q149" s="62"/>
      <c r="R149" s="62"/>
      <c r="S149" s="62"/>
      <c r="T149" s="62"/>
      <c r="U149" s="62"/>
      <c r="V149" s="62"/>
      <c r="W149" s="62"/>
      <c r="X149" s="62"/>
      <c r="Y149" s="62"/>
      <c r="Z149" s="62"/>
    </row>
    <row r="150" spans="1:26" ht="14.25" customHeight="1" x14ac:dyDescent="0.2">
      <c r="A150" s="62"/>
      <c r="B150" s="62"/>
      <c r="C150" s="62"/>
      <c r="D150" s="62"/>
      <c r="E150" s="62"/>
      <c r="F150" s="62"/>
      <c r="G150" s="62"/>
      <c r="H150" s="62"/>
      <c r="I150" s="62"/>
      <c r="J150" s="62"/>
      <c r="K150" s="62"/>
      <c r="L150" s="62"/>
      <c r="M150" s="62"/>
      <c r="N150" s="62"/>
      <c r="O150" s="62"/>
      <c r="P150" s="62"/>
      <c r="Q150" s="62"/>
      <c r="R150" s="62"/>
      <c r="S150" s="62"/>
      <c r="T150" s="62"/>
      <c r="U150" s="62"/>
      <c r="V150" s="62"/>
      <c r="W150" s="62"/>
      <c r="X150" s="62"/>
      <c r="Y150" s="62"/>
      <c r="Z150" s="62"/>
    </row>
    <row r="151" spans="1:26" ht="14.25" customHeight="1" x14ac:dyDescent="0.2">
      <c r="A151" s="62"/>
      <c r="B151" s="62"/>
      <c r="C151" s="62"/>
      <c r="D151" s="62"/>
      <c r="E151" s="62"/>
      <c r="F151" s="62"/>
      <c r="G151" s="62"/>
      <c r="H151" s="62"/>
      <c r="I151" s="62"/>
      <c r="J151" s="62"/>
      <c r="K151" s="62"/>
      <c r="L151" s="62"/>
      <c r="M151" s="62"/>
      <c r="N151" s="62"/>
      <c r="O151" s="62"/>
      <c r="P151" s="62"/>
      <c r="Q151" s="62"/>
      <c r="R151" s="62"/>
      <c r="S151" s="62"/>
      <c r="T151" s="62"/>
      <c r="U151" s="62"/>
      <c r="V151" s="62"/>
      <c r="W151" s="62"/>
      <c r="X151" s="62"/>
      <c r="Y151" s="62"/>
      <c r="Z151" s="62"/>
    </row>
    <row r="152" spans="1:26" ht="14.25" customHeight="1" x14ac:dyDescent="0.2">
      <c r="A152" s="62"/>
      <c r="B152" s="62"/>
      <c r="C152" s="62"/>
      <c r="D152" s="62"/>
      <c r="E152" s="62"/>
      <c r="F152" s="62"/>
      <c r="G152" s="62"/>
      <c r="H152" s="62"/>
      <c r="I152" s="62"/>
      <c r="J152" s="62"/>
      <c r="K152" s="62"/>
      <c r="L152" s="62"/>
      <c r="M152" s="62"/>
      <c r="N152" s="62"/>
      <c r="O152" s="62"/>
      <c r="P152" s="62"/>
      <c r="Q152" s="62"/>
      <c r="R152" s="62"/>
      <c r="S152" s="62"/>
      <c r="T152" s="62"/>
      <c r="U152" s="62"/>
      <c r="V152" s="62"/>
      <c r="W152" s="62"/>
      <c r="X152" s="62"/>
      <c r="Y152" s="62"/>
      <c r="Z152" s="62"/>
    </row>
    <row r="153" spans="1:26" ht="14.25" customHeight="1" x14ac:dyDescent="0.2">
      <c r="A153" s="62"/>
      <c r="B153" s="62"/>
      <c r="C153" s="62"/>
      <c r="D153" s="62"/>
      <c r="E153" s="62"/>
      <c r="F153" s="62"/>
      <c r="G153" s="62"/>
      <c r="H153" s="62"/>
      <c r="I153" s="62"/>
      <c r="J153" s="62"/>
      <c r="K153" s="62"/>
      <c r="L153" s="62"/>
      <c r="M153" s="62"/>
      <c r="N153" s="62"/>
      <c r="O153" s="62"/>
      <c r="P153" s="62"/>
      <c r="Q153" s="62"/>
      <c r="R153" s="62"/>
      <c r="S153" s="62"/>
      <c r="T153" s="62"/>
      <c r="U153" s="62"/>
      <c r="V153" s="62"/>
      <c r="W153" s="62"/>
      <c r="X153" s="62"/>
      <c r="Y153" s="62"/>
      <c r="Z153" s="62"/>
    </row>
    <row r="154" spans="1:26" ht="14.25" customHeight="1" x14ac:dyDescent="0.2">
      <c r="A154" s="62"/>
      <c r="B154" s="62"/>
      <c r="C154" s="62"/>
      <c r="D154" s="62"/>
      <c r="E154" s="62"/>
      <c r="F154" s="62"/>
      <c r="G154" s="62"/>
      <c r="H154" s="62"/>
      <c r="I154" s="62"/>
      <c r="J154" s="62"/>
      <c r="K154" s="62"/>
      <c r="L154" s="62"/>
      <c r="M154" s="62"/>
      <c r="N154" s="62"/>
      <c r="O154" s="62"/>
      <c r="P154" s="62"/>
      <c r="Q154" s="62"/>
      <c r="R154" s="62"/>
      <c r="S154" s="62"/>
      <c r="T154" s="62"/>
      <c r="U154" s="62"/>
      <c r="V154" s="62"/>
      <c r="W154" s="62"/>
      <c r="X154" s="62"/>
      <c r="Y154" s="62"/>
      <c r="Z154" s="62"/>
    </row>
    <row r="155" spans="1:26" ht="14.25" customHeight="1" x14ac:dyDescent="0.2">
      <c r="A155" s="62"/>
      <c r="B155" s="62"/>
      <c r="C155" s="62"/>
      <c r="D155" s="62"/>
      <c r="E155" s="62"/>
      <c r="F155" s="62"/>
      <c r="G155" s="62"/>
      <c r="H155" s="62"/>
      <c r="I155" s="62"/>
      <c r="J155" s="62"/>
      <c r="K155" s="62"/>
      <c r="L155" s="62"/>
      <c r="M155" s="62"/>
      <c r="N155" s="62"/>
      <c r="O155" s="62"/>
      <c r="P155" s="62"/>
      <c r="Q155" s="62"/>
      <c r="R155" s="62"/>
      <c r="S155" s="62"/>
      <c r="T155" s="62"/>
      <c r="U155" s="62"/>
      <c r="V155" s="62"/>
      <c r="W155" s="62"/>
      <c r="X155" s="62"/>
      <c r="Y155" s="62"/>
      <c r="Z155" s="62"/>
    </row>
    <row r="156" spans="1:26" ht="14.25" customHeight="1" x14ac:dyDescent="0.2">
      <c r="A156" s="62"/>
      <c r="B156" s="62"/>
      <c r="C156" s="62"/>
      <c r="D156" s="62"/>
      <c r="E156" s="62"/>
      <c r="F156" s="62"/>
      <c r="G156" s="62"/>
      <c r="H156" s="62"/>
      <c r="I156" s="62"/>
      <c r="J156" s="62"/>
      <c r="K156" s="62"/>
      <c r="L156" s="62"/>
      <c r="M156" s="62"/>
      <c r="N156" s="62"/>
      <c r="O156" s="62"/>
      <c r="P156" s="62"/>
      <c r="Q156" s="62"/>
      <c r="R156" s="62"/>
      <c r="S156" s="62"/>
      <c r="T156" s="62"/>
      <c r="U156" s="62"/>
      <c r="V156" s="62"/>
      <c r="W156" s="62"/>
      <c r="X156" s="62"/>
      <c r="Y156" s="62"/>
      <c r="Z156" s="62"/>
    </row>
    <row r="157" spans="1:26" ht="14.25" customHeight="1" x14ac:dyDescent="0.2">
      <c r="A157" s="62"/>
      <c r="B157" s="62"/>
      <c r="C157" s="62"/>
      <c r="D157" s="62"/>
      <c r="E157" s="62"/>
      <c r="F157" s="62"/>
      <c r="G157" s="62"/>
      <c r="H157" s="62"/>
      <c r="I157" s="62"/>
      <c r="J157" s="62"/>
      <c r="K157" s="62"/>
      <c r="L157" s="62"/>
      <c r="M157" s="62"/>
      <c r="N157" s="62"/>
      <c r="O157" s="62"/>
      <c r="P157" s="62"/>
      <c r="Q157" s="62"/>
      <c r="R157" s="62"/>
      <c r="S157" s="62"/>
      <c r="T157" s="62"/>
      <c r="U157" s="62"/>
      <c r="V157" s="62"/>
      <c r="W157" s="62"/>
      <c r="X157" s="62"/>
      <c r="Y157" s="62"/>
      <c r="Z157" s="62"/>
    </row>
    <row r="158" spans="1:26" ht="14.25" customHeight="1" x14ac:dyDescent="0.2">
      <c r="A158" s="62"/>
      <c r="B158" s="62"/>
      <c r="C158" s="62"/>
      <c r="D158" s="62"/>
      <c r="E158" s="62"/>
      <c r="F158" s="62"/>
      <c r="G158" s="62"/>
      <c r="H158" s="62"/>
      <c r="I158" s="62"/>
      <c r="J158" s="62"/>
      <c r="K158" s="62"/>
      <c r="L158" s="62"/>
      <c r="M158" s="62"/>
      <c r="N158" s="62"/>
      <c r="O158" s="62"/>
      <c r="P158" s="62"/>
      <c r="Q158" s="62"/>
      <c r="R158" s="62"/>
      <c r="S158" s="62"/>
      <c r="T158" s="62"/>
      <c r="U158" s="62"/>
      <c r="V158" s="62"/>
      <c r="W158" s="62"/>
      <c r="X158" s="62"/>
      <c r="Y158" s="62"/>
      <c r="Z158" s="62"/>
    </row>
    <row r="159" spans="1:26" ht="14.25" customHeight="1" x14ac:dyDescent="0.2">
      <c r="A159" s="62"/>
      <c r="B159" s="62"/>
      <c r="C159" s="62"/>
      <c r="D159" s="62"/>
      <c r="E159" s="62"/>
      <c r="F159" s="62"/>
      <c r="G159" s="62"/>
      <c r="H159" s="62"/>
      <c r="I159" s="62"/>
      <c r="J159" s="62"/>
      <c r="K159" s="62"/>
      <c r="L159" s="62"/>
      <c r="M159" s="62"/>
      <c r="N159" s="62"/>
      <c r="O159" s="62"/>
      <c r="P159" s="62"/>
      <c r="Q159" s="62"/>
      <c r="R159" s="62"/>
      <c r="S159" s="62"/>
      <c r="T159" s="62"/>
      <c r="U159" s="62"/>
      <c r="V159" s="62"/>
      <c r="W159" s="62"/>
      <c r="X159" s="62"/>
      <c r="Y159" s="62"/>
      <c r="Z159" s="62"/>
    </row>
    <row r="160" spans="1:26" ht="14.25" customHeight="1" x14ac:dyDescent="0.2">
      <c r="A160" s="62"/>
      <c r="B160" s="62"/>
      <c r="C160" s="62"/>
      <c r="D160" s="62"/>
      <c r="E160" s="62"/>
      <c r="F160" s="62"/>
      <c r="G160" s="62"/>
      <c r="H160" s="62"/>
      <c r="I160" s="62"/>
      <c r="J160" s="62"/>
      <c r="K160" s="62"/>
      <c r="L160" s="62"/>
      <c r="M160" s="62"/>
      <c r="N160" s="62"/>
      <c r="O160" s="62"/>
      <c r="P160" s="62"/>
      <c r="Q160" s="62"/>
      <c r="R160" s="62"/>
      <c r="S160" s="62"/>
      <c r="T160" s="62"/>
      <c r="U160" s="62"/>
      <c r="V160" s="62"/>
      <c r="W160" s="62"/>
      <c r="X160" s="62"/>
      <c r="Y160" s="62"/>
      <c r="Z160" s="62"/>
    </row>
    <row r="161" spans="1:26" ht="14.25" customHeight="1" x14ac:dyDescent="0.2">
      <c r="A161" s="62"/>
      <c r="B161" s="62"/>
      <c r="C161" s="62"/>
      <c r="D161" s="62"/>
      <c r="E161" s="62"/>
      <c r="F161" s="62"/>
      <c r="G161" s="62"/>
      <c r="H161" s="62"/>
      <c r="I161" s="62"/>
      <c r="J161" s="62"/>
      <c r="K161" s="62"/>
      <c r="L161" s="62"/>
      <c r="M161" s="62"/>
      <c r="N161" s="62"/>
      <c r="O161" s="62"/>
      <c r="P161" s="62"/>
      <c r="Q161" s="62"/>
      <c r="R161" s="62"/>
      <c r="S161" s="62"/>
      <c r="T161" s="62"/>
      <c r="U161" s="62"/>
      <c r="V161" s="62"/>
      <c r="W161" s="62"/>
      <c r="X161" s="62"/>
      <c r="Y161" s="62"/>
      <c r="Z161" s="62"/>
    </row>
    <row r="162" spans="1:26" ht="14.25" customHeight="1" x14ac:dyDescent="0.2">
      <c r="A162" s="62"/>
      <c r="B162" s="62"/>
      <c r="C162" s="62"/>
      <c r="D162" s="62"/>
      <c r="E162" s="62"/>
      <c r="F162" s="62"/>
      <c r="G162" s="62"/>
      <c r="H162" s="62"/>
      <c r="I162" s="62"/>
      <c r="J162" s="62"/>
      <c r="K162" s="62"/>
      <c r="L162" s="62"/>
      <c r="M162" s="62"/>
      <c r="N162" s="62"/>
      <c r="O162" s="62"/>
      <c r="P162" s="62"/>
      <c r="Q162" s="62"/>
      <c r="R162" s="62"/>
      <c r="S162" s="62"/>
      <c r="T162" s="62"/>
      <c r="U162" s="62"/>
      <c r="V162" s="62"/>
      <c r="W162" s="62"/>
      <c r="X162" s="62"/>
      <c r="Y162" s="62"/>
      <c r="Z162" s="62"/>
    </row>
    <row r="163" spans="1:26" ht="14.25" customHeight="1" x14ac:dyDescent="0.2">
      <c r="A163" s="62"/>
      <c r="B163" s="62"/>
      <c r="C163" s="62"/>
      <c r="D163" s="62"/>
      <c r="E163" s="62"/>
      <c r="F163" s="62"/>
      <c r="G163" s="62"/>
      <c r="H163" s="62"/>
      <c r="I163" s="62"/>
      <c r="J163" s="62"/>
      <c r="K163" s="62"/>
      <c r="L163" s="62"/>
      <c r="M163" s="62"/>
      <c r="N163" s="62"/>
      <c r="O163" s="62"/>
      <c r="P163" s="62"/>
      <c r="Q163" s="62"/>
      <c r="R163" s="62"/>
      <c r="S163" s="62"/>
      <c r="T163" s="62"/>
      <c r="U163" s="62"/>
      <c r="V163" s="62"/>
      <c r="W163" s="62"/>
      <c r="X163" s="62"/>
      <c r="Y163" s="62"/>
      <c r="Z163" s="62"/>
    </row>
    <row r="164" spans="1:26" ht="14.25" customHeight="1" x14ac:dyDescent="0.2">
      <c r="A164" s="62"/>
      <c r="B164" s="62"/>
      <c r="C164" s="62"/>
      <c r="D164" s="62"/>
      <c r="E164" s="62"/>
      <c r="F164" s="62"/>
      <c r="G164" s="62"/>
      <c r="H164" s="62"/>
      <c r="I164" s="62"/>
      <c r="J164" s="62"/>
      <c r="K164" s="62"/>
      <c r="L164" s="62"/>
      <c r="M164" s="62"/>
      <c r="N164" s="62"/>
      <c r="O164" s="62"/>
      <c r="P164" s="62"/>
      <c r="Q164" s="62"/>
      <c r="R164" s="62"/>
      <c r="S164" s="62"/>
      <c r="T164" s="62"/>
      <c r="U164" s="62"/>
      <c r="V164" s="62"/>
      <c r="W164" s="62"/>
      <c r="X164" s="62"/>
      <c r="Y164" s="62"/>
      <c r="Z164" s="62"/>
    </row>
    <row r="165" spans="1:26" ht="14.25" customHeight="1" x14ac:dyDescent="0.2">
      <c r="A165" s="62"/>
      <c r="B165" s="62"/>
      <c r="C165" s="62"/>
      <c r="D165" s="62"/>
      <c r="E165" s="62"/>
      <c r="F165" s="62"/>
      <c r="G165" s="62"/>
      <c r="H165" s="62"/>
      <c r="I165" s="62"/>
      <c r="J165" s="62"/>
      <c r="K165" s="62"/>
      <c r="L165" s="62"/>
      <c r="M165" s="62"/>
      <c r="N165" s="62"/>
      <c r="O165" s="62"/>
      <c r="P165" s="62"/>
      <c r="Q165" s="62"/>
      <c r="R165" s="62"/>
      <c r="S165" s="62"/>
      <c r="T165" s="62"/>
      <c r="U165" s="62"/>
      <c r="V165" s="62"/>
      <c r="W165" s="62"/>
      <c r="X165" s="62"/>
      <c r="Y165" s="62"/>
      <c r="Z165" s="62"/>
    </row>
    <row r="166" spans="1:26" ht="14.25" customHeight="1" x14ac:dyDescent="0.2">
      <c r="A166" s="62"/>
      <c r="B166" s="62"/>
      <c r="C166" s="62"/>
      <c r="D166" s="62"/>
      <c r="E166" s="62"/>
      <c r="F166" s="62"/>
      <c r="G166" s="62"/>
      <c r="H166" s="62"/>
      <c r="I166" s="62"/>
      <c r="J166" s="62"/>
      <c r="K166" s="62"/>
      <c r="L166" s="62"/>
      <c r="M166" s="62"/>
      <c r="N166" s="62"/>
      <c r="O166" s="62"/>
      <c r="P166" s="62"/>
      <c r="Q166" s="62"/>
      <c r="R166" s="62"/>
      <c r="S166" s="62"/>
      <c r="T166" s="62"/>
      <c r="U166" s="62"/>
      <c r="V166" s="62"/>
      <c r="W166" s="62"/>
      <c r="X166" s="62"/>
      <c r="Y166" s="62"/>
      <c r="Z166" s="62"/>
    </row>
    <row r="167" spans="1:26" ht="14.25" customHeight="1" x14ac:dyDescent="0.2">
      <c r="A167" s="62"/>
      <c r="B167" s="62"/>
      <c r="C167" s="62"/>
      <c r="D167" s="62"/>
      <c r="E167" s="62"/>
      <c r="F167" s="62"/>
      <c r="G167" s="62"/>
      <c r="H167" s="62"/>
      <c r="I167" s="62"/>
      <c r="J167" s="62"/>
      <c r="K167" s="62"/>
      <c r="L167" s="62"/>
      <c r="M167" s="62"/>
      <c r="N167" s="62"/>
      <c r="O167" s="62"/>
      <c r="P167" s="62"/>
      <c r="Q167" s="62"/>
      <c r="R167" s="62"/>
      <c r="S167" s="62"/>
      <c r="T167" s="62"/>
      <c r="U167" s="62"/>
      <c r="V167" s="62"/>
      <c r="W167" s="62"/>
      <c r="X167" s="62"/>
      <c r="Y167" s="62"/>
      <c r="Z167" s="62"/>
    </row>
    <row r="168" spans="1:26" ht="14.25" customHeight="1" x14ac:dyDescent="0.2">
      <c r="A168" s="62"/>
      <c r="B168" s="62"/>
      <c r="C168" s="62"/>
      <c r="D168" s="62"/>
      <c r="E168" s="62"/>
      <c r="F168" s="62"/>
      <c r="G168" s="62"/>
      <c r="H168" s="62"/>
      <c r="I168" s="62"/>
      <c r="J168" s="62"/>
      <c r="K168" s="62"/>
      <c r="L168" s="62"/>
      <c r="M168" s="62"/>
      <c r="N168" s="62"/>
      <c r="O168" s="62"/>
      <c r="P168" s="62"/>
      <c r="Q168" s="62"/>
      <c r="R168" s="62"/>
      <c r="S168" s="62"/>
      <c r="T168" s="62"/>
      <c r="U168" s="62"/>
      <c r="V168" s="62"/>
      <c r="W168" s="62"/>
      <c r="X168" s="62"/>
      <c r="Y168" s="62"/>
      <c r="Z168" s="62"/>
    </row>
    <row r="169" spans="1:26" ht="14.25" customHeight="1" x14ac:dyDescent="0.2">
      <c r="A169" s="62"/>
      <c r="B169" s="62"/>
      <c r="C169" s="62"/>
      <c r="D169" s="62"/>
      <c r="E169" s="62"/>
      <c r="F169" s="62"/>
      <c r="G169" s="62"/>
      <c r="H169" s="62"/>
      <c r="I169" s="62"/>
      <c r="J169" s="62"/>
      <c r="K169" s="62"/>
      <c r="L169" s="62"/>
      <c r="M169" s="62"/>
      <c r="N169" s="62"/>
      <c r="O169" s="62"/>
      <c r="P169" s="62"/>
      <c r="Q169" s="62"/>
      <c r="R169" s="62"/>
      <c r="S169" s="62"/>
      <c r="T169" s="62"/>
      <c r="U169" s="62"/>
      <c r="V169" s="62"/>
      <c r="W169" s="62"/>
      <c r="X169" s="62"/>
      <c r="Y169" s="62"/>
      <c r="Z169" s="62"/>
    </row>
    <row r="170" spans="1:26" ht="14.25" customHeight="1" x14ac:dyDescent="0.2">
      <c r="A170" s="62"/>
      <c r="B170" s="62"/>
      <c r="C170" s="62"/>
      <c r="D170" s="62"/>
      <c r="E170" s="62"/>
      <c r="F170" s="62"/>
      <c r="G170" s="62"/>
      <c r="H170" s="62"/>
      <c r="I170" s="62"/>
      <c r="J170" s="62"/>
      <c r="K170" s="62"/>
      <c r="L170" s="62"/>
      <c r="M170" s="62"/>
      <c r="N170" s="62"/>
      <c r="O170" s="62"/>
      <c r="P170" s="62"/>
      <c r="Q170" s="62"/>
      <c r="R170" s="62"/>
      <c r="S170" s="62"/>
      <c r="T170" s="62"/>
      <c r="U170" s="62"/>
      <c r="V170" s="62"/>
      <c r="W170" s="62"/>
      <c r="X170" s="62"/>
      <c r="Y170" s="62"/>
      <c r="Z170" s="62"/>
    </row>
    <row r="171" spans="1:26" ht="14.25" customHeight="1" x14ac:dyDescent="0.2">
      <c r="A171" s="62"/>
      <c r="B171" s="62"/>
      <c r="C171" s="62"/>
      <c r="D171" s="62"/>
      <c r="E171" s="62"/>
      <c r="F171" s="62"/>
      <c r="G171" s="62"/>
      <c r="H171" s="62"/>
      <c r="I171" s="62"/>
      <c r="J171" s="62"/>
      <c r="K171" s="62"/>
      <c r="L171" s="62"/>
      <c r="M171" s="62"/>
      <c r="N171" s="62"/>
      <c r="O171" s="62"/>
      <c r="P171" s="62"/>
      <c r="Q171" s="62"/>
      <c r="R171" s="62"/>
      <c r="S171" s="62"/>
      <c r="T171" s="62"/>
      <c r="U171" s="62"/>
      <c r="V171" s="62"/>
      <c r="W171" s="62"/>
      <c r="X171" s="62"/>
      <c r="Y171" s="62"/>
      <c r="Z171" s="62"/>
    </row>
    <row r="172" spans="1:26" ht="14.25" customHeight="1" x14ac:dyDescent="0.2">
      <c r="A172" s="62"/>
      <c r="B172" s="62"/>
      <c r="C172" s="62"/>
      <c r="D172" s="62"/>
      <c r="E172" s="62"/>
      <c r="F172" s="62"/>
      <c r="G172" s="62"/>
      <c r="H172" s="62"/>
      <c r="I172" s="62"/>
      <c r="J172" s="62"/>
      <c r="K172" s="62"/>
      <c r="L172" s="62"/>
      <c r="M172" s="62"/>
      <c r="N172" s="62"/>
      <c r="O172" s="62"/>
      <c r="P172" s="62"/>
      <c r="Q172" s="62"/>
      <c r="R172" s="62"/>
      <c r="S172" s="62"/>
      <c r="T172" s="62"/>
      <c r="U172" s="62"/>
      <c r="V172" s="62"/>
      <c r="W172" s="62"/>
      <c r="X172" s="62"/>
      <c r="Y172" s="62"/>
      <c r="Z172" s="62"/>
    </row>
    <row r="173" spans="1:26" ht="14.25" customHeight="1" x14ac:dyDescent="0.2">
      <c r="A173" s="62"/>
      <c r="B173" s="62"/>
      <c r="C173" s="62"/>
      <c r="D173" s="62"/>
      <c r="E173" s="62"/>
      <c r="F173" s="62"/>
      <c r="G173" s="62"/>
      <c r="H173" s="62"/>
      <c r="I173" s="62"/>
      <c r="J173" s="62"/>
      <c r="K173" s="62"/>
      <c r="L173" s="62"/>
      <c r="M173" s="62"/>
      <c r="N173" s="62"/>
      <c r="O173" s="62"/>
      <c r="P173" s="62"/>
      <c r="Q173" s="62"/>
      <c r="R173" s="62"/>
      <c r="S173" s="62"/>
      <c r="T173" s="62"/>
      <c r="U173" s="62"/>
      <c r="V173" s="62"/>
      <c r="W173" s="62"/>
      <c r="X173" s="62"/>
      <c r="Y173" s="62"/>
      <c r="Z173" s="62"/>
    </row>
    <row r="174" spans="1:26" ht="14.25" customHeight="1" x14ac:dyDescent="0.2">
      <c r="A174" s="62"/>
      <c r="B174" s="62"/>
      <c r="C174" s="62"/>
      <c r="D174" s="62"/>
      <c r="E174" s="62"/>
      <c r="F174" s="62"/>
      <c r="G174" s="62"/>
      <c r="H174" s="62"/>
      <c r="I174" s="62"/>
      <c r="J174" s="62"/>
      <c r="K174" s="62"/>
      <c r="L174" s="62"/>
      <c r="M174" s="62"/>
      <c r="N174" s="62"/>
      <c r="O174" s="62"/>
      <c r="P174" s="62"/>
      <c r="Q174" s="62"/>
      <c r="R174" s="62"/>
      <c r="S174" s="62"/>
      <c r="T174" s="62"/>
      <c r="U174" s="62"/>
      <c r="V174" s="62"/>
      <c r="W174" s="62"/>
      <c r="X174" s="62"/>
      <c r="Y174" s="62"/>
      <c r="Z174" s="62"/>
    </row>
    <row r="175" spans="1:26" ht="14.25" customHeight="1" x14ac:dyDescent="0.2">
      <c r="A175" s="62"/>
      <c r="B175" s="62"/>
      <c r="C175" s="62"/>
      <c r="D175" s="62"/>
      <c r="E175" s="62"/>
      <c r="F175" s="62"/>
      <c r="G175" s="62"/>
      <c r="H175" s="62"/>
      <c r="I175" s="62"/>
      <c r="J175" s="62"/>
      <c r="K175" s="62"/>
      <c r="L175" s="62"/>
      <c r="M175" s="62"/>
      <c r="N175" s="62"/>
      <c r="O175" s="62"/>
      <c r="P175" s="62"/>
      <c r="Q175" s="62"/>
      <c r="R175" s="62"/>
      <c r="S175" s="62"/>
      <c r="T175" s="62"/>
      <c r="U175" s="62"/>
      <c r="V175" s="62"/>
      <c r="W175" s="62"/>
      <c r="X175" s="62"/>
      <c r="Y175" s="62"/>
      <c r="Z175" s="62"/>
    </row>
    <row r="176" spans="1:26" ht="14.25" customHeight="1" x14ac:dyDescent="0.2">
      <c r="A176" s="62"/>
      <c r="B176" s="62"/>
      <c r="C176" s="62"/>
      <c r="D176" s="62"/>
      <c r="E176" s="62"/>
      <c r="F176" s="62"/>
      <c r="G176" s="62"/>
      <c r="H176" s="62"/>
      <c r="I176" s="62"/>
      <c r="J176" s="62"/>
      <c r="K176" s="62"/>
      <c r="L176" s="62"/>
      <c r="M176" s="62"/>
      <c r="N176" s="62"/>
      <c r="O176" s="62"/>
      <c r="P176" s="62"/>
      <c r="Q176" s="62"/>
      <c r="R176" s="62"/>
      <c r="S176" s="62"/>
      <c r="T176" s="62"/>
      <c r="U176" s="62"/>
      <c r="V176" s="62"/>
      <c r="W176" s="62"/>
      <c r="X176" s="62"/>
      <c r="Y176" s="62"/>
      <c r="Z176" s="62"/>
    </row>
    <row r="177" spans="1:26" ht="14.25" customHeight="1" x14ac:dyDescent="0.2">
      <c r="A177" s="62"/>
      <c r="B177" s="62"/>
      <c r="C177" s="62"/>
      <c r="D177" s="62"/>
      <c r="E177" s="62"/>
      <c r="F177" s="62"/>
      <c r="G177" s="62"/>
      <c r="H177" s="62"/>
      <c r="I177" s="62"/>
      <c r="J177" s="62"/>
      <c r="K177" s="62"/>
      <c r="L177" s="62"/>
      <c r="M177" s="62"/>
      <c r="N177" s="62"/>
      <c r="O177" s="62"/>
      <c r="P177" s="62"/>
      <c r="Q177" s="62"/>
      <c r="R177" s="62"/>
      <c r="S177" s="62"/>
      <c r="T177" s="62"/>
      <c r="U177" s="62"/>
      <c r="V177" s="62"/>
      <c r="W177" s="62"/>
      <c r="X177" s="62"/>
      <c r="Y177" s="62"/>
      <c r="Z177" s="62"/>
    </row>
    <row r="178" spans="1:26" ht="14.25" customHeight="1" x14ac:dyDescent="0.2">
      <c r="A178" s="62"/>
      <c r="B178" s="62"/>
      <c r="C178" s="62"/>
      <c r="D178" s="62"/>
      <c r="E178" s="62"/>
      <c r="F178" s="62"/>
      <c r="G178" s="62"/>
      <c r="H178" s="62"/>
      <c r="I178" s="62"/>
      <c r="J178" s="62"/>
      <c r="K178" s="62"/>
      <c r="L178" s="62"/>
      <c r="M178" s="62"/>
      <c r="N178" s="62"/>
      <c r="O178" s="62"/>
      <c r="P178" s="62"/>
      <c r="Q178" s="62"/>
      <c r="R178" s="62"/>
      <c r="S178" s="62"/>
      <c r="T178" s="62"/>
      <c r="U178" s="62"/>
      <c r="V178" s="62"/>
      <c r="W178" s="62"/>
      <c r="X178" s="62"/>
      <c r="Y178" s="62"/>
      <c r="Z178" s="62"/>
    </row>
    <row r="179" spans="1:26" ht="14.25" customHeight="1" x14ac:dyDescent="0.2">
      <c r="A179" s="62"/>
      <c r="B179" s="62"/>
      <c r="C179" s="62"/>
      <c r="D179" s="62"/>
      <c r="E179" s="62"/>
      <c r="F179" s="62"/>
      <c r="G179" s="62"/>
      <c r="H179" s="62"/>
      <c r="I179" s="62"/>
      <c r="J179" s="62"/>
      <c r="K179" s="62"/>
      <c r="L179" s="62"/>
      <c r="M179" s="62"/>
      <c r="N179" s="62"/>
      <c r="O179" s="62"/>
      <c r="P179" s="62"/>
      <c r="Q179" s="62"/>
      <c r="R179" s="62"/>
      <c r="S179" s="62"/>
      <c r="T179" s="62"/>
      <c r="U179" s="62"/>
      <c r="V179" s="62"/>
      <c r="W179" s="62"/>
      <c r="X179" s="62"/>
      <c r="Y179" s="62"/>
      <c r="Z179" s="62"/>
    </row>
    <row r="180" spans="1:26" ht="14.25" customHeight="1" x14ac:dyDescent="0.2">
      <c r="A180" s="62"/>
      <c r="B180" s="62"/>
      <c r="C180" s="62"/>
      <c r="D180" s="62"/>
      <c r="E180" s="62"/>
      <c r="F180" s="62"/>
      <c r="G180" s="62"/>
      <c r="H180" s="62"/>
      <c r="I180" s="62"/>
      <c r="J180" s="62"/>
      <c r="K180" s="62"/>
      <c r="L180" s="62"/>
      <c r="M180" s="62"/>
      <c r="N180" s="62"/>
      <c r="O180" s="62"/>
      <c r="P180" s="62"/>
      <c r="Q180" s="62"/>
      <c r="R180" s="62"/>
      <c r="S180" s="62"/>
      <c r="T180" s="62"/>
      <c r="U180" s="62"/>
      <c r="V180" s="62"/>
      <c r="W180" s="62"/>
      <c r="X180" s="62"/>
      <c r="Y180" s="62"/>
      <c r="Z180" s="62"/>
    </row>
    <row r="181" spans="1:26" ht="14.25" customHeight="1" x14ac:dyDescent="0.2">
      <c r="A181" s="62"/>
      <c r="B181" s="62"/>
      <c r="C181" s="62"/>
      <c r="D181" s="62"/>
      <c r="E181" s="62"/>
      <c r="F181" s="62"/>
      <c r="G181" s="62"/>
      <c r="H181" s="62"/>
      <c r="I181" s="62"/>
      <c r="J181" s="62"/>
      <c r="K181" s="62"/>
      <c r="L181" s="62"/>
      <c r="M181" s="62"/>
      <c r="N181" s="62"/>
      <c r="O181" s="62"/>
      <c r="P181" s="62"/>
      <c r="Q181" s="62"/>
      <c r="R181" s="62"/>
      <c r="S181" s="62"/>
      <c r="T181" s="62"/>
      <c r="U181" s="62"/>
      <c r="V181" s="62"/>
      <c r="W181" s="62"/>
      <c r="X181" s="62"/>
      <c r="Y181" s="62"/>
      <c r="Z181" s="62"/>
    </row>
    <row r="182" spans="1:26" ht="14.25" customHeight="1" x14ac:dyDescent="0.2">
      <c r="A182" s="62"/>
      <c r="B182" s="62"/>
      <c r="C182" s="62"/>
      <c r="D182" s="62"/>
      <c r="E182" s="62"/>
      <c r="F182" s="62"/>
      <c r="G182" s="62"/>
      <c r="H182" s="62"/>
      <c r="I182" s="62"/>
      <c r="J182" s="62"/>
      <c r="K182" s="62"/>
      <c r="L182" s="62"/>
      <c r="M182" s="62"/>
      <c r="N182" s="62"/>
      <c r="O182" s="62"/>
      <c r="P182" s="62"/>
      <c r="Q182" s="62"/>
      <c r="R182" s="62"/>
      <c r="S182" s="62"/>
      <c r="T182" s="62"/>
      <c r="U182" s="62"/>
      <c r="V182" s="62"/>
      <c r="W182" s="62"/>
      <c r="X182" s="62"/>
      <c r="Y182" s="62"/>
      <c r="Z182" s="62"/>
    </row>
    <row r="183" spans="1:26" ht="14.25" customHeight="1" x14ac:dyDescent="0.2">
      <c r="A183" s="62"/>
      <c r="B183" s="62"/>
      <c r="C183" s="62"/>
      <c r="D183" s="62"/>
      <c r="E183" s="62"/>
      <c r="F183" s="62"/>
      <c r="G183" s="62"/>
      <c r="H183" s="62"/>
      <c r="I183" s="62"/>
      <c r="J183" s="62"/>
      <c r="K183" s="62"/>
      <c r="L183" s="62"/>
      <c r="M183" s="62"/>
      <c r="N183" s="62"/>
      <c r="O183" s="62"/>
      <c r="P183" s="62"/>
      <c r="Q183" s="62"/>
      <c r="R183" s="62"/>
      <c r="S183" s="62"/>
      <c r="T183" s="62"/>
      <c r="U183" s="62"/>
      <c r="V183" s="62"/>
      <c r="W183" s="62"/>
      <c r="X183" s="62"/>
      <c r="Y183" s="62"/>
      <c r="Z183" s="62"/>
    </row>
    <row r="184" spans="1:26" ht="14.25" customHeight="1" x14ac:dyDescent="0.2">
      <c r="A184" s="62"/>
      <c r="B184" s="62"/>
      <c r="C184" s="62"/>
      <c r="D184" s="62"/>
      <c r="E184" s="62"/>
      <c r="F184" s="62"/>
      <c r="G184" s="62"/>
      <c r="H184" s="62"/>
      <c r="I184" s="62"/>
      <c r="J184" s="62"/>
      <c r="K184" s="62"/>
      <c r="L184" s="62"/>
      <c r="M184" s="62"/>
      <c r="N184" s="62"/>
      <c r="O184" s="62"/>
      <c r="P184" s="62"/>
      <c r="Q184" s="62"/>
      <c r="R184" s="62"/>
      <c r="S184" s="62"/>
      <c r="T184" s="62"/>
      <c r="U184" s="62"/>
      <c r="V184" s="62"/>
      <c r="W184" s="62"/>
      <c r="X184" s="62"/>
      <c r="Y184" s="62"/>
      <c r="Z184" s="62"/>
    </row>
    <row r="185" spans="1:26" ht="14.25" customHeight="1" x14ac:dyDescent="0.2">
      <c r="A185" s="62"/>
      <c r="B185" s="62"/>
      <c r="C185" s="62"/>
      <c r="D185" s="62"/>
      <c r="E185" s="62"/>
      <c r="F185" s="62"/>
      <c r="G185" s="62"/>
      <c r="H185" s="62"/>
      <c r="I185" s="62"/>
      <c r="J185" s="62"/>
      <c r="K185" s="62"/>
      <c r="L185" s="62"/>
      <c r="M185" s="62"/>
      <c r="N185" s="62"/>
      <c r="O185" s="62"/>
      <c r="P185" s="62"/>
      <c r="Q185" s="62"/>
      <c r="R185" s="62"/>
      <c r="S185" s="62"/>
      <c r="T185" s="62"/>
      <c r="U185" s="62"/>
      <c r="V185" s="62"/>
      <c r="W185" s="62"/>
      <c r="X185" s="62"/>
      <c r="Y185" s="62"/>
      <c r="Z185" s="62"/>
    </row>
    <row r="186" spans="1:26" ht="14.25" customHeight="1" x14ac:dyDescent="0.2">
      <c r="A186" s="62"/>
      <c r="B186" s="62"/>
      <c r="C186" s="62"/>
      <c r="D186" s="62"/>
      <c r="E186" s="62"/>
      <c r="F186" s="62"/>
      <c r="G186" s="62"/>
      <c r="H186" s="62"/>
      <c r="I186" s="62"/>
      <c r="J186" s="62"/>
      <c r="K186" s="62"/>
      <c r="L186" s="62"/>
      <c r="M186" s="62"/>
      <c r="N186" s="62"/>
      <c r="O186" s="62"/>
      <c r="P186" s="62"/>
      <c r="Q186" s="62"/>
      <c r="R186" s="62"/>
      <c r="S186" s="62"/>
      <c r="T186" s="62"/>
      <c r="U186" s="62"/>
      <c r="V186" s="62"/>
      <c r="W186" s="62"/>
      <c r="X186" s="62"/>
      <c r="Y186" s="62"/>
      <c r="Z186" s="62"/>
    </row>
    <row r="187" spans="1:26" ht="14.25" customHeight="1" x14ac:dyDescent="0.2">
      <c r="A187" s="62"/>
      <c r="B187" s="62"/>
      <c r="C187" s="62"/>
      <c r="D187" s="62"/>
      <c r="E187" s="62"/>
      <c r="F187" s="62"/>
      <c r="G187" s="62"/>
      <c r="H187" s="62"/>
      <c r="I187" s="62"/>
      <c r="J187" s="62"/>
      <c r="K187" s="62"/>
      <c r="L187" s="62"/>
      <c r="M187" s="62"/>
      <c r="N187" s="62"/>
      <c r="O187" s="62"/>
      <c r="P187" s="62"/>
      <c r="Q187" s="62"/>
      <c r="R187" s="62"/>
      <c r="S187" s="62"/>
      <c r="T187" s="62"/>
      <c r="U187" s="62"/>
      <c r="V187" s="62"/>
      <c r="W187" s="62"/>
      <c r="X187" s="62"/>
      <c r="Y187" s="62"/>
      <c r="Z187" s="62"/>
    </row>
    <row r="188" spans="1:26" ht="14.25" customHeight="1" x14ac:dyDescent="0.2">
      <c r="A188" s="62"/>
      <c r="B188" s="62"/>
      <c r="C188" s="62"/>
      <c r="D188" s="62"/>
      <c r="E188" s="62"/>
      <c r="F188" s="62"/>
      <c r="G188" s="62"/>
      <c r="H188" s="62"/>
      <c r="I188" s="62"/>
      <c r="J188" s="62"/>
      <c r="K188" s="62"/>
      <c r="L188" s="62"/>
      <c r="M188" s="62"/>
      <c r="N188" s="62"/>
      <c r="O188" s="62"/>
      <c r="P188" s="62"/>
      <c r="Q188" s="62"/>
      <c r="R188" s="62"/>
      <c r="S188" s="62"/>
      <c r="T188" s="62"/>
      <c r="U188" s="62"/>
      <c r="V188" s="62"/>
      <c r="W188" s="62"/>
      <c r="X188" s="62"/>
      <c r="Y188" s="62"/>
      <c r="Z188" s="62"/>
    </row>
    <row r="189" spans="1:26" ht="14.25" customHeight="1" x14ac:dyDescent="0.2">
      <c r="A189" s="62"/>
      <c r="B189" s="62"/>
      <c r="C189" s="62"/>
      <c r="D189" s="62"/>
      <c r="E189" s="62"/>
      <c r="F189" s="62"/>
      <c r="G189" s="62"/>
      <c r="H189" s="62"/>
      <c r="I189" s="62"/>
      <c r="J189" s="62"/>
      <c r="K189" s="62"/>
      <c r="L189" s="62"/>
      <c r="M189" s="62"/>
      <c r="N189" s="62"/>
      <c r="O189" s="62"/>
      <c r="P189" s="62"/>
      <c r="Q189" s="62"/>
      <c r="R189" s="62"/>
      <c r="S189" s="62"/>
      <c r="T189" s="62"/>
      <c r="U189" s="62"/>
      <c r="V189" s="62"/>
      <c r="W189" s="62"/>
      <c r="X189" s="62"/>
      <c r="Y189" s="62"/>
      <c r="Z189" s="62"/>
    </row>
    <row r="190" spans="1:26" ht="14.25" customHeight="1" x14ac:dyDescent="0.2">
      <c r="A190" s="62"/>
      <c r="B190" s="62"/>
      <c r="C190" s="62"/>
      <c r="D190" s="62"/>
      <c r="E190" s="62"/>
      <c r="F190" s="62"/>
      <c r="G190" s="62"/>
      <c r="H190" s="62"/>
      <c r="I190" s="62"/>
      <c r="J190" s="62"/>
      <c r="K190" s="62"/>
      <c r="L190" s="62"/>
      <c r="M190" s="62"/>
      <c r="N190" s="62"/>
      <c r="O190" s="62"/>
      <c r="P190" s="62"/>
      <c r="Q190" s="62"/>
      <c r="R190" s="62"/>
      <c r="S190" s="62"/>
      <c r="T190" s="62"/>
      <c r="U190" s="62"/>
      <c r="V190" s="62"/>
      <c r="W190" s="62"/>
      <c r="X190" s="62"/>
      <c r="Y190" s="62"/>
      <c r="Z190" s="62"/>
    </row>
    <row r="191" spans="1:26" ht="14.25" customHeight="1" x14ac:dyDescent="0.2">
      <c r="A191" s="62"/>
      <c r="B191" s="62"/>
      <c r="C191" s="62"/>
      <c r="D191" s="62"/>
      <c r="E191" s="62"/>
      <c r="F191" s="62"/>
      <c r="G191" s="62"/>
      <c r="H191" s="62"/>
      <c r="I191" s="62"/>
      <c r="J191" s="62"/>
      <c r="K191" s="62"/>
      <c r="L191" s="62"/>
      <c r="M191" s="62"/>
      <c r="N191" s="62"/>
      <c r="O191" s="62"/>
      <c r="P191" s="62"/>
      <c r="Q191" s="62"/>
      <c r="R191" s="62"/>
      <c r="S191" s="62"/>
      <c r="T191" s="62"/>
      <c r="U191" s="62"/>
      <c r="V191" s="62"/>
      <c r="W191" s="62"/>
      <c r="X191" s="62"/>
      <c r="Y191" s="62"/>
      <c r="Z191" s="62"/>
    </row>
    <row r="192" spans="1:26" ht="14.25" customHeight="1" x14ac:dyDescent="0.2">
      <c r="A192" s="62"/>
      <c r="B192" s="62"/>
      <c r="C192" s="62"/>
      <c r="D192" s="62"/>
      <c r="E192" s="62"/>
      <c r="F192" s="62"/>
      <c r="G192" s="62"/>
      <c r="H192" s="62"/>
      <c r="I192" s="62"/>
      <c r="J192" s="62"/>
      <c r="K192" s="62"/>
      <c r="L192" s="62"/>
      <c r="M192" s="62"/>
      <c r="N192" s="62"/>
      <c r="O192" s="62"/>
      <c r="P192" s="62"/>
      <c r="Q192" s="62"/>
      <c r="R192" s="62"/>
      <c r="S192" s="62"/>
      <c r="T192" s="62"/>
      <c r="U192" s="62"/>
      <c r="V192" s="62"/>
      <c r="W192" s="62"/>
      <c r="X192" s="62"/>
      <c r="Y192" s="62"/>
      <c r="Z192" s="62"/>
    </row>
    <row r="193" spans="1:26" ht="14.25" customHeight="1" x14ac:dyDescent="0.2">
      <c r="A193" s="62"/>
      <c r="B193" s="62"/>
      <c r="C193" s="62"/>
      <c r="D193" s="62"/>
      <c r="E193" s="62"/>
      <c r="F193" s="62"/>
      <c r="G193" s="62"/>
      <c r="H193" s="62"/>
      <c r="I193" s="62"/>
      <c r="J193" s="62"/>
      <c r="K193" s="62"/>
      <c r="L193" s="62"/>
      <c r="M193" s="62"/>
      <c r="N193" s="62"/>
      <c r="O193" s="62"/>
      <c r="P193" s="62"/>
      <c r="Q193" s="62"/>
      <c r="R193" s="62"/>
      <c r="S193" s="62"/>
      <c r="T193" s="62"/>
      <c r="U193" s="62"/>
      <c r="V193" s="62"/>
      <c r="W193" s="62"/>
      <c r="X193" s="62"/>
      <c r="Y193" s="62"/>
      <c r="Z193" s="62"/>
    </row>
    <row r="194" spans="1:26" ht="14.25" customHeight="1" x14ac:dyDescent="0.2">
      <c r="A194" s="62"/>
      <c r="B194" s="62"/>
      <c r="C194" s="62"/>
      <c r="D194" s="62"/>
      <c r="E194" s="62"/>
      <c r="F194" s="62"/>
      <c r="G194" s="62"/>
      <c r="H194" s="62"/>
      <c r="I194" s="62"/>
      <c r="J194" s="62"/>
      <c r="K194" s="62"/>
      <c r="L194" s="62"/>
      <c r="M194" s="62"/>
      <c r="N194" s="62"/>
      <c r="O194" s="62"/>
      <c r="P194" s="62"/>
      <c r="Q194" s="62"/>
      <c r="R194" s="62"/>
      <c r="S194" s="62"/>
      <c r="T194" s="62"/>
      <c r="U194" s="62"/>
      <c r="V194" s="62"/>
      <c r="W194" s="62"/>
      <c r="X194" s="62"/>
      <c r="Y194" s="62"/>
      <c r="Z194" s="62"/>
    </row>
    <row r="195" spans="1:26" ht="14.25" customHeight="1" x14ac:dyDescent="0.2">
      <c r="A195" s="62"/>
      <c r="B195" s="62"/>
      <c r="C195" s="62"/>
      <c r="D195" s="62"/>
      <c r="E195" s="62"/>
      <c r="F195" s="62"/>
      <c r="G195" s="62"/>
      <c r="H195" s="62"/>
      <c r="I195" s="62"/>
      <c r="J195" s="62"/>
      <c r="K195" s="62"/>
      <c r="L195" s="62"/>
      <c r="M195" s="62"/>
      <c r="N195" s="62"/>
      <c r="O195" s="62"/>
      <c r="P195" s="62"/>
      <c r="Q195" s="62"/>
      <c r="R195" s="62"/>
      <c r="S195" s="62"/>
      <c r="T195" s="62"/>
      <c r="U195" s="62"/>
      <c r="V195" s="62"/>
      <c r="W195" s="62"/>
      <c r="X195" s="62"/>
      <c r="Y195" s="62"/>
      <c r="Z195" s="62"/>
    </row>
    <row r="196" spans="1:26" ht="14.25" customHeight="1" x14ac:dyDescent="0.2">
      <c r="A196" s="62"/>
      <c r="B196" s="62"/>
      <c r="C196" s="62"/>
      <c r="D196" s="62"/>
      <c r="E196" s="62"/>
      <c r="F196" s="62"/>
      <c r="G196" s="62"/>
      <c r="H196" s="62"/>
      <c r="I196" s="62"/>
      <c r="J196" s="62"/>
      <c r="K196" s="62"/>
      <c r="L196" s="62"/>
      <c r="M196" s="62"/>
      <c r="N196" s="62"/>
      <c r="O196" s="62"/>
      <c r="P196" s="62"/>
      <c r="Q196" s="62"/>
      <c r="R196" s="62"/>
      <c r="S196" s="62"/>
      <c r="T196" s="62"/>
      <c r="U196" s="62"/>
      <c r="V196" s="62"/>
      <c r="W196" s="62"/>
      <c r="X196" s="62"/>
      <c r="Y196" s="62"/>
      <c r="Z196" s="62"/>
    </row>
    <row r="197" spans="1:26" ht="14.25" customHeight="1" x14ac:dyDescent="0.2">
      <c r="A197" s="62"/>
      <c r="B197" s="62"/>
      <c r="C197" s="62"/>
      <c r="D197" s="62"/>
      <c r="E197" s="62"/>
      <c r="F197" s="62"/>
      <c r="G197" s="62"/>
      <c r="H197" s="62"/>
      <c r="I197" s="62"/>
      <c r="J197" s="62"/>
      <c r="K197" s="62"/>
      <c r="L197" s="62"/>
      <c r="M197" s="62"/>
      <c r="N197" s="62"/>
      <c r="O197" s="62"/>
      <c r="P197" s="62"/>
      <c r="Q197" s="62"/>
      <c r="R197" s="62"/>
      <c r="S197" s="62"/>
      <c r="T197" s="62"/>
      <c r="U197" s="62"/>
      <c r="V197" s="62"/>
      <c r="W197" s="62"/>
      <c r="X197" s="62"/>
      <c r="Y197" s="62"/>
      <c r="Z197" s="62"/>
    </row>
    <row r="198" spans="1:26" ht="14.25" customHeight="1" x14ac:dyDescent="0.2">
      <c r="A198" s="62"/>
      <c r="B198" s="62"/>
      <c r="C198" s="62"/>
      <c r="D198" s="62"/>
      <c r="E198" s="62"/>
      <c r="F198" s="62"/>
      <c r="G198" s="62"/>
      <c r="H198" s="62"/>
      <c r="I198" s="62"/>
      <c r="J198" s="62"/>
      <c r="K198" s="62"/>
      <c r="L198" s="62"/>
      <c r="M198" s="62"/>
      <c r="N198" s="62"/>
      <c r="O198" s="62"/>
      <c r="P198" s="62"/>
      <c r="Q198" s="62"/>
      <c r="R198" s="62"/>
      <c r="S198" s="62"/>
      <c r="T198" s="62"/>
      <c r="U198" s="62"/>
      <c r="V198" s="62"/>
      <c r="W198" s="62"/>
      <c r="X198" s="62"/>
      <c r="Y198" s="62"/>
      <c r="Z198" s="62"/>
    </row>
    <row r="199" spans="1:26" ht="14.25" customHeight="1" x14ac:dyDescent="0.2">
      <c r="A199" s="62"/>
      <c r="B199" s="62"/>
      <c r="C199" s="62"/>
      <c r="D199" s="62"/>
      <c r="E199" s="62"/>
      <c r="F199" s="62"/>
      <c r="G199" s="62"/>
      <c r="H199" s="62"/>
      <c r="I199" s="62"/>
      <c r="J199" s="62"/>
      <c r="K199" s="62"/>
      <c r="L199" s="62"/>
      <c r="M199" s="62"/>
      <c r="N199" s="62"/>
      <c r="O199" s="62"/>
      <c r="P199" s="62"/>
      <c r="Q199" s="62"/>
      <c r="R199" s="62"/>
      <c r="S199" s="62"/>
      <c r="T199" s="62"/>
      <c r="U199" s="62"/>
      <c r="V199" s="62"/>
      <c r="W199" s="62"/>
      <c r="X199" s="62"/>
      <c r="Y199" s="62"/>
      <c r="Z199" s="62"/>
    </row>
    <row r="200" spans="1:26" ht="14.25" customHeight="1" x14ac:dyDescent="0.2">
      <c r="A200" s="62"/>
      <c r="B200" s="62"/>
      <c r="C200" s="62"/>
      <c r="D200" s="62"/>
      <c r="E200" s="62"/>
      <c r="F200" s="62"/>
      <c r="G200" s="62"/>
      <c r="H200" s="62"/>
      <c r="I200" s="62"/>
      <c r="J200" s="62"/>
      <c r="K200" s="62"/>
      <c r="L200" s="62"/>
      <c r="M200" s="62"/>
      <c r="N200" s="62"/>
      <c r="O200" s="62"/>
      <c r="P200" s="62"/>
      <c r="Q200" s="62"/>
      <c r="R200" s="62"/>
      <c r="S200" s="62"/>
      <c r="T200" s="62"/>
      <c r="U200" s="62"/>
      <c r="V200" s="62"/>
      <c r="W200" s="62"/>
      <c r="X200" s="62"/>
      <c r="Y200" s="62"/>
      <c r="Z200" s="62"/>
    </row>
    <row r="201" spans="1:26" ht="14.25" customHeight="1" x14ac:dyDescent="0.2">
      <c r="A201" s="62"/>
      <c r="B201" s="62"/>
      <c r="C201" s="62"/>
      <c r="D201" s="62"/>
      <c r="E201" s="62"/>
      <c r="F201" s="62"/>
      <c r="G201" s="62"/>
      <c r="H201" s="62"/>
      <c r="I201" s="62"/>
      <c r="J201" s="62"/>
      <c r="K201" s="62"/>
      <c r="L201" s="62"/>
      <c r="M201" s="62"/>
      <c r="N201" s="62"/>
      <c r="O201" s="62"/>
      <c r="P201" s="62"/>
      <c r="Q201" s="62"/>
      <c r="R201" s="62"/>
      <c r="S201" s="62"/>
      <c r="T201" s="62"/>
      <c r="U201" s="62"/>
      <c r="V201" s="62"/>
      <c r="W201" s="62"/>
      <c r="X201" s="62"/>
      <c r="Y201" s="62"/>
      <c r="Z201" s="62"/>
    </row>
    <row r="202" spans="1:26" ht="14.25" customHeight="1" x14ac:dyDescent="0.2">
      <c r="A202" s="62"/>
      <c r="B202" s="62"/>
      <c r="C202" s="62"/>
      <c r="D202" s="62"/>
      <c r="E202" s="62"/>
      <c r="F202" s="62"/>
      <c r="G202" s="62"/>
      <c r="H202" s="62"/>
      <c r="I202" s="62"/>
      <c r="J202" s="62"/>
      <c r="K202" s="62"/>
      <c r="L202" s="62"/>
      <c r="M202" s="62"/>
      <c r="N202" s="62"/>
      <c r="O202" s="62"/>
      <c r="P202" s="62"/>
      <c r="Q202" s="62"/>
      <c r="R202" s="62"/>
      <c r="S202" s="62"/>
      <c r="T202" s="62"/>
      <c r="U202" s="62"/>
      <c r="V202" s="62"/>
      <c r="W202" s="62"/>
      <c r="X202" s="62"/>
      <c r="Y202" s="62"/>
      <c r="Z202" s="62"/>
    </row>
    <row r="203" spans="1:26" ht="14.25" customHeight="1" x14ac:dyDescent="0.2">
      <c r="A203" s="62"/>
      <c r="B203" s="62"/>
      <c r="C203" s="62"/>
      <c r="D203" s="62"/>
      <c r="E203" s="62"/>
      <c r="F203" s="62"/>
      <c r="G203" s="62"/>
      <c r="H203" s="62"/>
      <c r="I203" s="62"/>
      <c r="J203" s="62"/>
      <c r="K203" s="62"/>
      <c r="L203" s="62"/>
      <c r="M203" s="62"/>
      <c r="N203" s="62"/>
      <c r="O203" s="62"/>
      <c r="P203" s="62"/>
      <c r="Q203" s="62"/>
      <c r="R203" s="62"/>
      <c r="S203" s="62"/>
      <c r="T203" s="62"/>
      <c r="U203" s="62"/>
      <c r="V203" s="62"/>
      <c r="W203" s="62"/>
      <c r="X203" s="62"/>
      <c r="Y203" s="62"/>
      <c r="Z203" s="62"/>
    </row>
    <row r="204" spans="1:26" ht="14.25" customHeight="1" x14ac:dyDescent="0.2">
      <c r="A204" s="62"/>
      <c r="B204" s="62"/>
      <c r="C204" s="62"/>
      <c r="D204" s="62"/>
      <c r="E204" s="62"/>
      <c r="F204" s="62"/>
      <c r="G204" s="62"/>
      <c r="H204" s="62"/>
      <c r="I204" s="62"/>
      <c r="J204" s="62"/>
      <c r="K204" s="62"/>
      <c r="L204" s="62"/>
      <c r="M204" s="62"/>
      <c r="N204" s="62"/>
      <c r="O204" s="62"/>
      <c r="P204" s="62"/>
      <c r="Q204" s="62"/>
      <c r="R204" s="62"/>
      <c r="S204" s="62"/>
      <c r="T204" s="62"/>
      <c r="U204" s="62"/>
      <c r="V204" s="62"/>
      <c r="W204" s="62"/>
      <c r="X204" s="62"/>
      <c r="Y204" s="62"/>
      <c r="Z204" s="62"/>
    </row>
    <row r="205" spans="1:26" ht="14.25" customHeight="1" x14ac:dyDescent="0.2">
      <c r="A205" s="62"/>
      <c r="B205" s="62"/>
      <c r="C205" s="62"/>
      <c r="D205" s="62"/>
      <c r="E205" s="62"/>
      <c r="F205" s="62"/>
      <c r="G205" s="62"/>
      <c r="H205" s="62"/>
      <c r="I205" s="62"/>
      <c r="J205" s="62"/>
      <c r="K205" s="62"/>
      <c r="L205" s="62"/>
      <c r="M205" s="62"/>
      <c r="N205" s="62"/>
      <c r="O205" s="62"/>
      <c r="P205" s="62"/>
      <c r="Q205" s="62"/>
      <c r="R205" s="62"/>
      <c r="S205" s="62"/>
      <c r="T205" s="62"/>
      <c r="U205" s="62"/>
      <c r="V205" s="62"/>
      <c r="W205" s="62"/>
      <c r="X205" s="62"/>
      <c r="Y205" s="62"/>
      <c r="Z205" s="62"/>
    </row>
    <row r="206" spans="1:26" ht="14.25" customHeight="1" x14ac:dyDescent="0.2">
      <c r="A206" s="62"/>
      <c r="B206" s="62"/>
      <c r="C206" s="62"/>
      <c r="D206" s="62"/>
      <c r="E206" s="62"/>
      <c r="F206" s="62"/>
      <c r="G206" s="62"/>
      <c r="H206" s="62"/>
      <c r="I206" s="62"/>
      <c r="J206" s="62"/>
      <c r="K206" s="62"/>
      <c r="L206" s="62"/>
      <c r="M206" s="62"/>
      <c r="N206" s="62"/>
      <c r="O206" s="62"/>
      <c r="P206" s="62"/>
      <c r="Q206" s="62"/>
      <c r="R206" s="62"/>
      <c r="S206" s="62"/>
      <c r="T206" s="62"/>
      <c r="U206" s="62"/>
      <c r="V206" s="62"/>
      <c r="W206" s="62"/>
      <c r="X206" s="62"/>
      <c r="Y206" s="62"/>
      <c r="Z206" s="62"/>
    </row>
    <row r="207" spans="1:26" ht="14.25" customHeight="1" x14ac:dyDescent="0.2">
      <c r="A207" s="62"/>
      <c r="B207" s="62"/>
      <c r="C207" s="62"/>
      <c r="D207" s="62"/>
      <c r="E207" s="62"/>
      <c r="F207" s="62"/>
      <c r="G207" s="62"/>
      <c r="H207" s="62"/>
      <c r="I207" s="62"/>
      <c r="J207" s="62"/>
      <c r="K207" s="62"/>
      <c r="L207" s="62"/>
      <c r="M207" s="62"/>
      <c r="N207" s="62"/>
      <c r="O207" s="62"/>
      <c r="P207" s="62"/>
      <c r="Q207" s="62"/>
      <c r="R207" s="62"/>
      <c r="S207" s="62"/>
      <c r="T207" s="62"/>
      <c r="U207" s="62"/>
      <c r="V207" s="62"/>
      <c r="W207" s="62"/>
      <c r="X207" s="62"/>
      <c r="Y207" s="62"/>
      <c r="Z207" s="62"/>
    </row>
    <row r="208" spans="1:26" ht="14.25" customHeight="1" x14ac:dyDescent="0.2">
      <c r="A208" s="62"/>
      <c r="B208" s="62"/>
      <c r="C208" s="62"/>
      <c r="D208" s="62"/>
      <c r="E208" s="62"/>
      <c r="F208" s="62"/>
      <c r="G208" s="62"/>
      <c r="H208" s="62"/>
      <c r="I208" s="62"/>
      <c r="J208" s="62"/>
      <c r="K208" s="62"/>
      <c r="L208" s="62"/>
      <c r="M208" s="62"/>
      <c r="N208" s="62"/>
      <c r="O208" s="62"/>
      <c r="P208" s="62"/>
      <c r="Q208" s="62"/>
      <c r="R208" s="62"/>
      <c r="S208" s="62"/>
      <c r="T208" s="62"/>
      <c r="U208" s="62"/>
      <c r="V208" s="62"/>
      <c r="W208" s="62"/>
      <c r="X208" s="62"/>
      <c r="Y208" s="62"/>
      <c r="Z208" s="62"/>
    </row>
    <row r="209" spans="1:26" ht="14.25" customHeight="1" x14ac:dyDescent="0.2">
      <c r="A209" s="62"/>
      <c r="B209" s="62"/>
      <c r="C209" s="62"/>
      <c r="D209" s="62"/>
      <c r="E209" s="62"/>
      <c r="F209" s="62"/>
      <c r="G209" s="62"/>
      <c r="H209" s="62"/>
      <c r="I209" s="62"/>
      <c r="J209" s="62"/>
      <c r="K209" s="62"/>
      <c r="L209" s="62"/>
      <c r="M209" s="62"/>
      <c r="N209" s="62"/>
      <c r="O209" s="62"/>
      <c r="P209" s="62"/>
      <c r="Q209" s="62"/>
      <c r="R209" s="62"/>
      <c r="S209" s="62"/>
      <c r="T209" s="62"/>
      <c r="U209" s="62"/>
      <c r="V209" s="62"/>
      <c r="W209" s="62"/>
      <c r="X209" s="62"/>
      <c r="Y209" s="62"/>
      <c r="Z209" s="62"/>
    </row>
    <row r="210" spans="1:26" ht="14.25" customHeight="1" x14ac:dyDescent="0.2">
      <c r="A210" s="62"/>
      <c r="B210" s="62"/>
      <c r="C210" s="62"/>
      <c r="D210" s="62"/>
      <c r="E210" s="62"/>
      <c r="F210" s="62"/>
      <c r="G210" s="62"/>
      <c r="H210" s="62"/>
      <c r="I210" s="62"/>
      <c r="J210" s="62"/>
      <c r="K210" s="62"/>
      <c r="L210" s="62"/>
      <c r="M210" s="62"/>
      <c r="N210" s="62"/>
      <c r="O210" s="62"/>
      <c r="P210" s="62"/>
      <c r="Q210" s="62"/>
      <c r="R210" s="62"/>
      <c r="S210" s="62"/>
      <c r="T210" s="62"/>
      <c r="U210" s="62"/>
      <c r="V210" s="62"/>
      <c r="W210" s="62"/>
      <c r="X210" s="62"/>
      <c r="Y210" s="62"/>
      <c r="Z210" s="62"/>
    </row>
    <row r="211" spans="1:26" ht="14.25" customHeight="1" x14ac:dyDescent="0.2">
      <c r="A211" s="62"/>
      <c r="B211" s="62"/>
      <c r="C211" s="62"/>
      <c r="D211" s="62"/>
      <c r="E211" s="62"/>
      <c r="F211" s="62"/>
      <c r="G211" s="62"/>
      <c r="H211" s="62"/>
      <c r="I211" s="62"/>
      <c r="J211" s="62"/>
      <c r="K211" s="62"/>
      <c r="L211" s="62"/>
      <c r="M211" s="62"/>
      <c r="N211" s="62"/>
      <c r="O211" s="62"/>
      <c r="P211" s="62"/>
      <c r="Q211" s="62"/>
      <c r="R211" s="62"/>
      <c r="S211" s="62"/>
      <c r="T211" s="62"/>
      <c r="U211" s="62"/>
      <c r="V211" s="62"/>
      <c r="W211" s="62"/>
      <c r="X211" s="62"/>
      <c r="Y211" s="62"/>
      <c r="Z211" s="62"/>
    </row>
    <row r="212" spans="1:26" ht="14.25" customHeight="1" x14ac:dyDescent="0.2">
      <c r="A212" s="62"/>
      <c r="B212" s="62"/>
      <c r="C212" s="62"/>
      <c r="D212" s="62"/>
      <c r="E212" s="62"/>
      <c r="F212" s="62"/>
      <c r="G212" s="62"/>
      <c r="H212" s="62"/>
      <c r="I212" s="62"/>
      <c r="J212" s="62"/>
      <c r="K212" s="62"/>
      <c r="L212" s="62"/>
      <c r="M212" s="62"/>
      <c r="N212" s="62"/>
      <c r="O212" s="62"/>
      <c r="P212" s="62"/>
      <c r="Q212" s="62"/>
      <c r="R212" s="62"/>
      <c r="S212" s="62"/>
      <c r="T212" s="62"/>
      <c r="U212" s="62"/>
      <c r="V212" s="62"/>
      <c r="W212" s="62"/>
      <c r="X212" s="62"/>
      <c r="Y212" s="62"/>
      <c r="Z212" s="62"/>
    </row>
    <row r="213" spans="1:26" ht="14.25" customHeight="1" x14ac:dyDescent="0.2">
      <c r="A213" s="62"/>
      <c r="B213" s="62"/>
      <c r="C213" s="62"/>
      <c r="D213" s="62"/>
      <c r="E213" s="62"/>
      <c r="F213" s="62"/>
      <c r="G213" s="62"/>
      <c r="H213" s="62"/>
      <c r="I213" s="62"/>
      <c r="J213" s="62"/>
      <c r="K213" s="62"/>
      <c r="L213" s="62"/>
      <c r="M213" s="62"/>
      <c r="N213" s="62"/>
      <c r="O213" s="62"/>
      <c r="P213" s="62"/>
      <c r="Q213" s="62"/>
      <c r="R213" s="62"/>
      <c r="S213" s="62"/>
      <c r="T213" s="62"/>
      <c r="U213" s="62"/>
      <c r="V213" s="62"/>
      <c r="W213" s="62"/>
      <c r="X213" s="62"/>
      <c r="Y213" s="62"/>
      <c r="Z213" s="62"/>
    </row>
    <row r="214" spans="1:26" ht="14.25" customHeight="1" x14ac:dyDescent="0.2">
      <c r="A214" s="62"/>
      <c r="B214" s="62"/>
      <c r="C214" s="62"/>
      <c r="D214" s="62"/>
      <c r="E214" s="62"/>
      <c r="F214" s="62"/>
      <c r="G214" s="62"/>
      <c r="H214" s="62"/>
      <c r="I214" s="62"/>
      <c r="J214" s="62"/>
      <c r="K214" s="62"/>
      <c r="L214" s="62"/>
      <c r="M214" s="62"/>
      <c r="N214" s="62"/>
      <c r="O214" s="62"/>
      <c r="P214" s="62"/>
      <c r="Q214" s="62"/>
      <c r="R214" s="62"/>
      <c r="S214" s="62"/>
      <c r="T214" s="62"/>
      <c r="U214" s="62"/>
      <c r="V214" s="62"/>
      <c r="W214" s="62"/>
      <c r="X214" s="62"/>
      <c r="Y214" s="62"/>
      <c r="Z214" s="62"/>
    </row>
    <row r="215" spans="1:26" ht="14.25" customHeight="1" x14ac:dyDescent="0.2">
      <c r="A215" s="62"/>
      <c r="B215" s="62"/>
      <c r="C215" s="62"/>
      <c r="D215" s="62"/>
      <c r="E215" s="62"/>
      <c r="F215" s="62"/>
      <c r="G215" s="62"/>
      <c r="H215" s="62"/>
      <c r="I215" s="62"/>
      <c r="J215" s="62"/>
      <c r="K215" s="62"/>
      <c r="L215" s="62"/>
      <c r="M215" s="62"/>
      <c r="N215" s="62"/>
      <c r="O215" s="62"/>
      <c r="P215" s="62"/>
      <c r="Q215" s="62"/>
      <c r="R215" s="62"/>
      <c r="S215" s="62"/>
      <c r="T215" s="62"/>
      <c r="U215" s="62"/>
      <c r="V215" s="62"/>
      <c r="W215" s="62"/>
      <c r="X215" s="62"/>
      <c r="Y215" s="62"/>
      <c r="Z215" s="62"/>
    </row>
    <row r="216" spans="1:26" ht="14.25" customHeight="1" x14ac:dyDescent="0.2">
      <c r="A216" s="62"/>
      <c r="B216" s="62"/>
      <c r="C216" s="62"/>
      <c r="D216" s="62"/>
      <c r="E216" s="62"/>
      <c r="F216" s="62"/>
      <c r="G216" s="62"/>
      <c r="H216" s="62"/>
      <c r="I216" s="62"/>
      <c r="J216" s="62"/>
      <c r="K216" s="62"/>
      <c r="L216" s="62"/>
      <c r="M216" s="62"/>
      <c r="N216" s="62"/>
      <c r="O216" s="62"/>
      <c r="P216" s="62"/>
      <c r="Q216" s="62"/>
      <c r="R216" s="62"/>
      <c r="S216" s="62"/>
      <c r="T216" s="62"/>
      <c r="U216" s="62"/>
      <c r="V216" s="62"/>
      <c r="W216" s="62"/>
      <c r="X216" s="62"/>
      <c r="Y216" s="62"/>
      <c r="Z216" s="62"/>
    </row>
    <row r="217" spans="1:26" ht="14.25" customHeight="1" x14ac:dyDescent="0.2">
      <c r="A217" s="62"/>
      <c r="B217" s="62"/>
      <c r="C217" s="62"/>
      <c r="D217" s="62"/>
      <c r="E217" s="62"/>
      <c r="F217" s="62"/>
      <c r="G217" s="62"/>
      <c r="H217" s="62"/>
      <c r="I217" s="62"/>
      <c r="J217" s="62"/>
      <c r="K217" s="62"/>
      <c r="L217" s="62"/>
      <c r="M217" s="62"/>
      <c r="N217" s="62"/>
      <c r="O217" s="62"/>
      <c r="P217" s="62"/>
      <c r="Q217" s="62"/>
      <c r="R217" s="62"/>
      <c r="S217" s="62"/>
      <c r="T217" s="62"/>
      <c r="U217" s="62"/>
      <c r="V217" s="62"/>
      <c r="W217" s="62"/>
      <c r="X217" s="62"/>
      <c r="Y217" s="62"/>
      <c r="Z217" s="62"/>
    </row>
    <row r="218" spans="1:26" ht="14.25" customHeight="1" x14ac:dyDescent="0.2">
      <c r="A218" s="62"/>
      <c r="B218" s="62"/>
      <c r="C218" s="62"/>
      <c r="D218" s="62"/>
      <c r="E218" s="62"/>
      <c r="F218" s="62"/>
      <c r="G218" s="62"/>
      <c r="H218" s="62"/>
      <c r="I218" s="62"/>
      <c r="J218" s="62"/>
      <c r="K218" s="62"/>
      <c r="L218" s="62"/>
      <c r="M218" s="62"/>
      <c r="N218" s="62"/>
      <c r="O218" s="62"/>
      <c r="P218" s="62"/>
      <c r="Q218" s="62"/>
      <c r="R218" s="62"/>
      <c r="S218" s="62"/>
      <c r="T218" s="62"/>
      <c r="U218" s="62"/>
      <c r="V218" s="62"/>
      <c r="W218" s="62"/>
      <c r="X218" s="62"/>
      <c r="Y218" s="62"/>
      <c r="Z218" s="62"/>
    </row>
    <row r="219" spans="1:26" ht="14.25" customHeight="1" x14ac:dyDescent="0.2">
      <c r="A219" s="62"/>
      <c r="B219" s="62"/>
      <c r="C219" s="62"/>
      <c r="D219" s="62"/>
      <c r="E219" s="62"/>
      <c r="F219" s="62"/>
      <c r="G219" s="62"/>
      <c r="H219" s="62"/>
      <c r="I219" s="62"/>
      <c r="J219" s="62"/>
      <c r="K219" s="62"/>
      <c r="L219" s="62"/>
      <c r="M219" s="62"/>
      <c r="N219" s="62"/>
      <c r="O219" s="62"/>
      <c r="P219" s="62"/>
      <c r="Q219" s="62"/>
      <c r="R219" s="62"/>
      <c r="S219" s="62"/>
      <c r="T219" s="62"/>
      <c r="U219" s="62"/>
      <c r="V219" s="62"/>
      <c r="W219" s="62"/>
      <c r="X219" s="62"/>
      <c r="Y219" s="62"/>
      <c r="Z219" s="62"/>
    </row>
    <row r="220" spans="1:26" ht="14.25" customHeight="1" x14ac:dyDescent="0.2">
      <c r="A220" s="62"/>
      <c r="B220" s="62"/>
      <c r="C220" s="62"/>
      <c r="D220" s="62"/>
      <c r="E220" s="62"/>
      <c r="F220" s="62"/>
      <c r="G220" s="62"/>
      <c r="H220" s="62"/>
      <c r="I220" s="62"/>
      <c r="J220" s="62"/>
      <c r="K220" s="62"/>
      <c r="L220" s="62"/>
      <c r="M220" s="62"/>
      <c r="N220" s="62"/>
      <c r="O220" s="62"/>
      <c r="P220" s="62"/>
      <c r="Q220" s="62"/>
      <c r="R220" s="62"/>
      <c r="S220" s="62"/>
      <c r="T220" s="62"/>
      <c r="U220" s="62"/>
      <c r="V220" s="62"/>
      <c r="W220" s="62"/>
      <c r="X220" s="62"/>
      <c r="Y220" s="62"/>
      <c r="Z220" s="62"/>
    </row>
    <row r="221" spans="1:26" ht="15.75" customHeight="1" x14ac:dyDescent="0.2"/>
    <row r="222" spans="1:26" ht="15.75" customHeight="1" x14ac:dyDescent="0.2"/>
    <row r="223" spans="1:26" ht="15.75" customHeight="1" x14ac:dyDescent="0.2"/>
    <row r="224" spans="1:26"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
    <mergeCell ref="A1:E1"/>
  </mergeCells>
  <pageMargins left="0.511811024" right="0.511811024" top="0.78740157499999996" bottom="0.78740157499999996" header="0" footer="0"/>
  <pageSetup paperSize="9" orientation="portrai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7030A0"/>
  </sheetPr>
  <dimension ref="A1:Z1001"/>
  <sheetViews>
    <sheetView workbookViewId="0">
      <selection activeCell="D25" sqref="D25"/>
    </sheetView>
  </sheetViews>
  <sheetFormatPr defaultColWidth="12.5703125" defaultRowHeight="15" customHeight="1" x14ac:dyDescent="0.2"/>
  <cols>
    <col min="1" max="1" width="37.85546875" customWidth="1"/>
    <col min="2" max="2" width="15.28515625" customWidth="1"/>
    <col min="3" max="3" width="15.140625" customWidth="1"/>
    <col min="4" max="4" width="16.28515625" customWidth="1"/>
    <col min="5" max="5" width="15.42578125" customWidth="1"/>
    <col min="6" max="10" width="9.140625" customWidth="1"/>
    <col min="11" max="26" width="8.5703125" customWidth="1"/>
  </cols>
  <sheetData>
    <row r="1" spans="1:26" ht="12.75" customHeight="1" x14ac:dyDescent="0.2">
      <c r="A1" s="76"/>
      <c r="B1" s="76"/>
      <c r="C1" s="77"/>
      <c r="D1" s="76"/>
      <c r="E1" s="78"/>
      <c r="F1" s="79"/>
      <c r="G1" s="79"/>
      <c r="H1" s="79"/>
      <c r="I1" s="79"/>
      <c r="J1" s="79"/>
      <c r="K1" s="79"/>
      <c r="L1" s="79"/>
      <c r="M1" s="79"/>
      <c r="N1" s="79"/>
      <c r="O1" s="79"/>
      <c r="P1" s="79"/>
      <c r="Q1" s="79"/>
      <c r="R1" s="79"/>
      <c r="S1" s="79"/>
      <c r="T1" s="79"/>
      <c r="U1" s="79"/>
      <c r="V1" s="79"/>
      <c r="W1" s="79"/>
      <c r="X1" s="79"/>
      <c r="Y1" s="79"/>
      <c r="Z1" s="79"/>
    </row>
    <row r="2" spans="1:26" ht="12.75" customHeight="1" x14ac:dyDescent="0.2">
      <c r="A2" s="319" t="s">
        <v>175</v>
      </c>
      <c r="B2" s="269"/>
      <c r="C2" s="269"/>
      <c r="D2" s="269"/>
      <c r="E2" s="270"/>
      <c r="F2" s="79"/>
      <c r="G2" s="79"/>
      <c r="H2" s="79"/>
      <c r="I2" s="79"/>
      <c r="J2" s="79"/>
      <c r="K2" s="79"/>
      <c r="L2" s="79"/>
      <c r="M2" s="79"/>
      <c r="N2" s="79"/>
      <c r="O2" s="79"/>
      <c r="P2" s="79"/>
      <c r="Q2" s="79"/>
      <c r="R2" s="79"/>
      <c r="S2" s="79"/>
      <c r="T2" s="79"/>
      <c r="U2" s="79"/>
      <c r="V2" s="79"/>
      <c r="W2" s="79"/>
      <c r="X2" s="79"/>
      <c r="Y2" s="79"/>
      <c r="Z2" s="79"/>
    </row>
    <row r="3" spans="1:26" ht="12.75" customHeight="1" x14ac:dyDescent="0.2">
      <c r="A3" s="320" t="s">
        <v>176</v>
      </c>
      <c r="B3" s="270"/>
      <c r="C3" s="80" t="s">
        <v>177</v>
      </c>
      <c r="D3" s="80" t="s">
        <v>178</v>
      </c>
      <c r="E3" s="80" t="s">
        <v>59</v>
      </c>
      <c r="F3" s="81"/>
      <c r="G3" s="81"/>
      <c r="H3" s="81"/>
      <c r="I3" s="81"/>
      <c r="J3" s="81"/>
      <c r="K3" s="81"/>
      <c r="L3" s="81"/>
      <c r="M3" s="81"/>
      <c r="N3" s="81"/>
      <c r="O3" s="81"/>
      <c r="P3" s="81"/>
      <c r="Q3" s="81"/>
      <c r="R3" s="81"/>
      <c r="S3" s="81"/>
      <c r="T3" s="81"/>
      <c r="U3" s="81"/>
      <c r="V3" s="81"/>
      <c r="W3" s="81"/>
      <c r="X3" s="81"/>
      <c r="Y3" s="81"/>
      <c r="Z3" s="81"/>
    </row>
    <row r="4" spans="1:26" ht="23.25" customHeight="1" x14ac:dyDescent="0.2">
      <c r="A4" s="317" t="s">
        <v>179</v>
      </c>
      <c r="B4" s="270"/>
      <c r="C4" s="82">
        <v>5.5</v>
      </c>
      <c r="D4" s="83">
        <v>21</v>
      </c>
      <c r="E4" s="82">
        <f t="shared" ref="E4:E5" si="0">C4*D4</f>
        <v>115.5</v>
      </c>
      <c r="F4" s="79"/>
      <c r="G4" s="79"/>
      <c r="H4" s="79"/>
      <c r="I4" s="79"/>
      <c r="J4" s="79"/>
      <c r="K4" s="79"/>
      <c r="L4" s="79"/>
      <c r="M4" s="79"/>
      <c r="N4" s="79"/>
      <c r="O4" s="79"/>
      <c r="P4" s="79"/>
      <c r="Q4" s="79"/>
      <c r="R4" s="79"/>
      <c r="S4" s="79"/>
      <c r="T4" s="79"/>
      <c r="U4" s="79"/>
      <c r="V4" s="79"/>
      <c r="W4" s="79"/>
      <c r="X4" s="79"/>
      <c r="Y4" s="79"/>
      <c r="Z4" s="79"/>
    </row>
    <row r="5" spans="1:26" ht="24" customHeight="1" x14ac:dyDescent="0.2">
      <c r="A5" s="317" t="s">
        <v>180</v>
      </c>
      <c r="B5" s="270"/>
      <c r="C5" s="82">
        <v>5.5</v>
      </c>
      <c r="D5" s="83">
        <v>21</v>
      </c>
      <c r="E5" s="82">
        <f t="shared" si="0"/>
        <v>115.5</v>
      </c>
      <c r="F5" s="79"/>
      <c r="G5" s="79"/>
      <c r="H5" s="79"/>
      <c r="I5" s="79"/>
      <c r="J5" s="79"/>
      <c r="K5" s="79"/>
      <c r="L5" s="79"/>
      <c r="M5" s="79"/>
      <c r="N5" s="79"/>
      <c r="O5" s="79"/>
      <c r="P5" s="79"/>
      <c r="Q5" s="79"/>
      <c r="R5" s="79"/>
      <c r="S5" s="79"/>
      <c r="T5" s="79"/>
      <c r="U5" s="79"/>
      <c r="V5" s="79"/>
      <c r="W5" s="79"/>
      <c r="X5" s="79"/>
      <c r="Y5" s="79"/>
      <c r="Z5" s="79"/>
    </row>
    <row r="6" spans="1:26" ht="12.75" customHeight="1" x14ac:dyDescent="0.2">
      <c r="A6" s="318" t="s">
        <v>59</v>
      </c>
      <c r="B6" s="269"/>
      <c r="C6" s="269"/>
      <c r="D6" s="270"/>
      <c r="E6" s="84">
        <f>SUM(E4:E5)</f>
        <v>231</v>
      </c>
      <c r="F6" s="79"/>
      <c r="G6" s="79"/>
      <c r="H6" s="79"/>
      <c r="I6" s="79"/>
      <c r="J6" s="79" t="s">
        <v>181</v>
      </c>
      <c r="K6" s="79"/>
      <c r="L6" s="79"/>
      <c r="M6" s="79"/>
      <c r="N6" s="79"/>
      <c r="O6" s="79"/>
      <c r="P6" s="79"/>
      <c r="Q6" s="79"/>
      <c r="R6" s="79"/>
      <c r="S6" s="79"/>
      <c r="T6" s="79"/>
      <c r="U6" s="79"/>
      <c r="V6" s="79"/>
      <c r="W6" s="79"/>
      <c r="X6" s="79"/>
      <c r="Y6" s="79"/>
      <c r="Z6" s="79"/>
    </row>
    <row r="7" spans="1:26" ht="12.75" customHeight="1" x14ac:dyDescent="0.2">
      <c r="A7" s="80" t="s">
        <v>182</v>
      </c>
      <c r="B7" s="80" t="s">
        <v>183</v>
      </c>
      <c r="C7" s="80" t="s">
        <v>184</v>
      </c>
      <c r="D7" s="80" t="s">
        <v>185</v>
      </c>
      <c r="E7" s="85" t="s">
        <v>186</v>
      </c>
      <c r="F7" s="81"/>
      <c r="G7" s="81"/>
      <c r="H7" s="81"/>
      <c r="I7" s="81"/>
      <c r="J7" s="81"/>
      <c r="K7" s="81"/>
      <c r="L7" s="81"/>
      <c r="M7" s="81"/>
      <c r="N7" s="81"/>
      <c r="O7" s="81"/>
      <c r="P7" s="81"/>
      <c r="Q7" s="81"/>
      <c r="R7" s="81"/>
      <c r="S7" s="81"/>
      <c r="T7" s="81"/>
      <c r="U7" s="81"/>
      <c r="V7" s="81"/>
      <c r="W7" s="81"/>
      <c r="X7" s="81"/>
      <c r="Y7" s="81"/>
      <c r="Z7" s="81"/>
    </row>
    <row r="8" spans="1:26" ht="12.75" customHeight="1" x14ac:dyDescent="0.2">
      <c r="A8" s="86" t="s">
        <v>10</v>
      </c>
      <c r="B8" s="82">
        <f>GARÇOM!H23</f>
        <v>2238.1</v>
      </c>
      <c r="C8" s="82">
        <f>E6</f>
        <v>231</v>
      </c>
      <c r="D8" s="87">
        <f t="shared" ref="D8:D9" si="1">B8*6%</f>
        <v>134.286</v>
      </c>
      <c r="E8" s="88">
        <f t="shared" ref="E8:E9" si="2">C8-D8</f>
        <v>96.713999999999999</v>
      </c>
      <c r="F8" s="79"/>
      <c r="G8" s="89"/>
      <c r="H8" s="79"/>
      <c r="I8" s="79"/>
      <c r="J8" s="79"/>
      <c r="K8" s="79"/>
      <c r="L8" s="79"/>
      <c r="M8" s="79"/>
      <c r="N8" s="79"/>
      <c r="O8" s="79"/>
      <c r="P8" s="79"/>
      <c r="Q8" s="79"/>
      <c r="R8" s="79"/>
      <c r="S8" s="79"/>
      <c r="T8" s="79"/>
      <c r="U8" s="79"/>
      <c r="V8" s="79"/>
      <c r="W8" s="79"/>
      <c r="X8" s="79"/>
      <c r="Y8" s="79"/>
      <c r="Z8" s="79"/>
    </row>
    <row r="9" spans="1:26" ht="12.75" customHeight="1" x14ac:dyDescent="0.2">
      <c r="A9" s="86" t="s">
        <v>9</v>
      </c>
      <c r="B9" s="82">
        <f>COPEIRO!H25</f>
        <v>1515.92</v>
      </c>
      <c r="C9" s="82">
        <f>E6</f>
        <v>231</v>
      </c>
      <c r="D9" s="87">
        <f t="shared" si="1"/>
        <v>90.955200000000005</v>
      </c>
      <c r="E9" s="88">
        <f t="shared" si="2"/>
        <v>140.04480000000001</v>
      </c>
      <c r="F9" s="79"/>
      <c r="G9" s="89"/>
      <c r="H9" s="79"/>
      <c r="I9" s="79"/>
      <c r="J9" s="79"/>
      <c r="K9" s="79"/>
      <c r="L9" s="79"/>
      <c r="M9" s="79"/>
      <c r="N9" s="79"/>
      <c r="O9" s="79"/>
      <c r="P9" s="79"/>
      <c r="Q9" s="79"/>
      <c r="R9" s="79"/>
      <c r="S9" s="79"/>
      <c r="T9" s="79"/>
      <c r="U9" s="79"/>
      <c r="V9" s="79"/>
      <c r="W9" s="79"/>
      <c r="X9" s="79"/>
      <c r="Y9" s="79"/>
      <c r="Z9" s="79"/>
    </row>
    <row r="10" spans="1:26" ht="11.25" customHeight="1" x14ac:dyDescent="0.2">
      <c r="A10" s="37"/>
      <c r="B10" s="90"/>
      <c r="C10" s="90"/>
      <c r="D10" s="91"/>
      <c r="E10" s="92"/>
      <c r="F10" s="79"/>
      <c r="G10" s="79"/>
      <c r="H10" s="79"/>
      <c r="I10" s="79"/>
      <c r="J10" s="79"/>
      <c r="K10" s="79"/>
      <c r="L10" s="79"/>
      <c r="M10" s="79"/>
      <c r="N10" s="79"/>
      <c r="O10" s="79"/>
      <c r="P10" s="79"/>
      <c r="Q10" s="79"/>
      <c r="R10" s="79"/>
      <c r="S10" s="79"/>
      <c r="T10" s="79"/>
      <c r="U10" s="79"/>
      <c r="V10" s="79"/>
      <c r="W10" s="79"/>
      <c r="X10" s="79"/>
      <c r="Y10" s="79"/>
      <c r="Z10" s="79"/>
    </row>
    <row r="11" spans="1:26" ht="12.75" customHeight="1" x14ac:dyDescent="0.2">
      <c r="A11" s="319" t="s">
        <v>187</v>
      </c>
      <c r="B11" s="269"/>
      <c r="C11" s="269"/>
      <c r="D11" s="269"/>
      <c r="E11" s="270"/>
      <c r="F11" s="79"/>
      <c r="G11" s="79"/>
      <c r="H11" s="79"/>
      <c r="I11" s="79"/>
      <c r="J11" s="79"/>
      <c r="K11" s="79"/>
      <c r="L11" s="79"/>
      <c r="M11" s="79"/>
      <c r="N11" s="79"/>
      <c r="O11" s="79"/>
      <c r="P11" s="79"/>
      <c r="Q11" s="79"/>
      <c r="R11" s="79"/>
      <c r="S11" s="79"/>
      <c r="T11" s="79"/>
      <c r="U11" s="79"/>
      <c r="V11" s="79"/>
      <c r="W11" s="79"/>
      <c r="X11" s="79"/>
      <c r="Y11" s="79"/>
      <c r="Z11" s="79"/>
    </row>
    <row r="12" spans="1:26" ht="9.75" customHeight="1" x14ac:dyDescent="0.2">
      <c r="A12" s="93"/>
      <c r="B12" s="94"/>
      <c r="C12" s="94"/>
      <c r="D12" s="94"/>
      <c r="E12" s="95"/>
      <c r="F12" s="79"/>
      <c r="G12" s="79"/>
      <c r="H12" s="79"/>
      <c r="I12" s="79"/>
      <c r="J12" s="79"/>
      <c r="K12" s="79"/>
      <c r="L12" s="79"/>
      <c r="M12" s="79"/>
      <c r="N12" s="79"/>
      <c r="O12" s="79"/>
      <c r="P12" s="79"/>
      <c r="Q12" s="79"/>
      <c r="R12" s="79"/>
      <c r="S12" s="79"/>
      <c r="T12" s="79"/>
      <c r="U12" s="79"/>
      <c r="V12" s="79"/>
      <c r="W12" s="79"/>
      <c r="X12" s="79"/>
      <c r="Y12" s="79"/>
      <c r="Z12" s="79"/>
    </row>
    <row r="13" spans="1:26" ht="12.75" customHeight="1" x14ac:dyDescent="0.2">
      <c r="A13" s="320" t="s">
        <v>188</v>
      </c>
      <c r="B13" s="270"/>
      <c r="C13" s="80" t="s">
        <v>189</v>
      </c>
      <c r="D13" s="80" t="s">
        <v>178</v>
      </c>
      <c r="E13" s="80" t="s">
        <v>59</v>
      </c>
      <c r="F13" s="79"/>
      <c r="G13" s="79"/>
      <c r="H13" s="79"/>
      <c r="I13" s="79"/>
      <c r="J13" s="79"/>
      <c r="K13" s="79"/>
      <c r="L13" s="79"/>
      <c r="M13" s="79"/>
      <c r="N13" s="79"/>
      <c r="O13" s="79"/>
      <c r="P13" s="79"/>
      <c r="Q13" s="79"/>
      <c r="R13" s="79"/>
      <c r="S13" s="79"/>
      <c r="T13" s="79"/>
      <c r="U13" s="79"/>
      <c r="V13" s="79"/>
      <c r="W13" s="79"/>
      <c r="X13" s="79"/>
      <c r="Y13" s="79"/>
      <c r="Z13" s="79"/>
    </row>
    <row r="14" spans="1:26" ht="19.5" customHeight="1" x14ac:dyDescent="0.2">
      <c r="A14" s="317" t="s">
        <v>190</v>
      </c>
      <c r="B14" s="270"/>
      <c r="C14" s="82">
        <v>40.5</v>
      </c>
      <c r="D14" s="83">
        <v>21</v>
      </c>
      <c r="E14" s="82">
        <f>C14*D14</f>
        <v>850.5</v>
      </c>
      <c r="F14" s="79"/>
      <c r="G14" s="79"/>
      <c r="H14" s="79"/>
      <c r="I14" s="79"/>
      <c r="J14" s="79"/>
      <c r="K14" s="79"/>
      <c r="L14" s="79"/>
      <c r="M14" s="79"/>
      <c r="N14" s="79"/>
      <c r="O14" s="79"/>
      <c r="P14" s="79"/>
      <c r="Q14" s="79"/>
      <c r="R14" s="79"/>
      <c r="S14" s="79"/>
      <c r="T14" s="79"/>
      <c r="U14" s="79"/>
      <c r="V14" s="79"/>
      <c r="W14" s="79"/>
      <c r="X14" s="79"/>
      <c r="Y14" s="79"/>
      <c r="Z14" s="79"/>
    </row>
    <row r="15" spans="1:26" ht="12.75" customHeight="1" x14ac:dyDescent="0.2">
      <c r="A15" s="318" t="s">
        <v>191</v>
      </c>
      <c r="B15" s="269"/>
      <c r="C15" s="269"/>
      <c r="D15" s="270"/>
      <c r="E15" s="84">
        <f>E14</f>
        <v>850.5</v>
      </c>
      <c r="F15" s="79"/>
      <c r="G15" s="79"/>
      <c r="H15" s="79"/>
      <c r="I15" s="79"/>
      <c r="J15" s="79"/>
      <c r="K15" s="79"/>
      <c r="L15" s="79"/>
      <c r="M15" s="79"/>
      <c r="N15" s="79"/>
      <c r="O15" s="79"/>
      <c r="P15" s="79"/>
      <c r="Q15" s="79"/>
      <c r="R15" s="79"/>
      <c r="S15" s="79"/>
      <c r="T15" s="79"/>
      <c r="U15" s="79"/>
      <c r="V15" s="79"/>
      <c r="W15" s="79"/>
      <c r="X15" s="79"/>
      <c r="Y15" s="79"/>
      <c r="Z15" s="79"/>
    </row>
    <row r="16" spans="1:26" ht="12.75" customHeight="1" x14ac:dyDescent="0.2">
      <c r="A16" s="96"/>
      <c r="B16" s="96"/>
      <c r="C16" s="97"/>
      <c r="D16" s="96"/>
      <c r="E16" s="96"/>
      <c r="F16" s="79"/>
      <c r="G16" s="79"/>
      <c r="H16" s="79"/>
      <c r="I16" s="79"/>
      <c r="J16" s="79"/>
      <c r="K16" s="79"/>
      <c r="L16" s="79"/>
      <c r="M16" s="79"/>
      <c r="N16" s="79"/>
      <c r="O16" s="79"/>
      <c r="P16" s="79"/>
      <c r="Q16" s="79"/>
      <c r="R16" s="79"/>
      <c r="S16" s="79"/>
      <c r="T16" s="79"/>
      <c r="U16" s="79"/>
      <c r="V16" s="79"/>
      <c r="W16" s="79"/>
      <c r="X16" s="79"/>
      <c r="Y16" s="79"/>
      <c r="Z16" s="79"/>
    </row>
    <row r="17" spans="1:26" ht="12.75" customHeight="1" x14ac:dyDescent="0.2">
      <c r="A17" s="79"/>
      <c r="B17" s="79"/>
      <c r="C17" s="98"/>
      <c r="D17" s="79"/>
      <c r="E17" s="79"/>
      <c r="F17" s="79"/>
      <c r="G17" s="79"/>
      <c r="H17" s="79"/>
      <c r="I17" s="79"/>
      <c r="J17" s="79"/>
      <c r="K17" s="79"/>
      <c r="L17" s="79"/>
      <c r="M17" s="79"/>
      <c r="N17" s="79"/>
      <c r="O17" s="79"/>
      <c r="P17" s="79"/>
      <c r="Q17" s="79"/>
      <c r="R17" s="79"/>
      <c r="S17" s="79"/>
      <c r="T17" s="79"/>
      <c r="U17" s="79"/>
      <c r="V17" s="79"/>
      <c r="W17" s="79"/>
      <c r="X17" s="79"/>
      <c r="Y17" s="79"/>
      <c r="Z17" s="79"/>
    </row>
    <row r="18" spans="1:26" ht="12.75" customHeight="1" x14ac:dyDescent="0.2">
      <c r="A18" s="79"/>
      <c r="B18" s="79"/>
      <c r="C18" s="98"/>
      <c r="D18" s="79"/>
      <c r="E18" s="79"/>
      <c r="F18" s="79"/>
      <c r="G18" s="79"/>
      <c r="H18" s="79"/>
      <c r="I18" s="79"/>
      <c r="J18" s="79"/>
      <c r="K18" s="79"/>
      <c r="L18" s="79"/>
      <c r="M18" s="79"/>
      <c r="N18" s="79"/>
      <c r="O18" s="79"/>
      <c r="P18" s="79"/>
      <c r="Q18" s="79"/>
      <c r="R18" s="79"/>
      <c r="S18" s="79"/>
      <c r="T18" s="79"/>
      <c r="U18" s="79"/>
      <c r="V18" s="79"/>
      <c r="W18" s="79"/>
      <c r="X18" s="79"/>
      <c r="Y18" s="79"/>
      <c r="Z18" s="79"/>
    </row>
    <row r="19" spans="1:26" ht="12.75" customHeight="1" x14ac:dyDescent="0.2">
      <c r="A19" s="79"/>
      <c r="B19" s="79"/>
      <c r="C19" s="98"/>
      <c r="D19" s="79"/>
      <c r="E19" s="79"/>
      <c r="F19" s="79"/>
      <c r="G19" s="79"/>
      <c r="H19" s="79"/>
      <c r="I19" s="79"/>
      <c r="J19" s="79"/>
      <c r="K19" s="79"/>
      <c r="L19" s="79"/>
      <c r="M19" s="79"/>
      <c r="N19" s="79"/>
      <c r="O19" s="79"/>
      <c r="P19" s="79"/>
      <c r="Q19" s="79"/>
      <c r="R19" s="79"/>
      <c r="S19" s="79"/>
      <c r="T19" s="79"/>
      <c r="U19" s="79"/>
      <c r="V19" s="79"/>
      <c r="W19" s="79"/>
      <c r="X19" s="79"/>
      <c r="Y19" s="79"/>
      <c r="Z19" s="79"/>
    </row>
    <row r="20" spans="1:26" ht="12.75" customHeight="1" x14ac:dyDescent="0.2">
      <c r="A20" s="79"/>
      <c r="B20" s="79"/>
      <c r="C20" s="98"/>
      <c r="D20" s="79"/>
      <c r="E20" s="79"/>
      <c r="F20" s="79"/>
      <c r="G20" s="79"/>
      <c r="H20" s="79"/>
      <c r="I20" s="79"/>
      <c r="J20" s="79"/>
      <c r="K20" s="79"/>
      <c r="L20" s="79"/>
      <c r="M20" s="79"/>
      <c r="N20" s="79"/>
      <c r="O20" s="79"/>
      <c r="P20" s="79"/>
      <c r="Q20" s="79"/>
      <c r="R20" s="79"/>
      <c r="S20" s="79"/>
      <c r="T20" s="79"/>
      <c r="U20" s="79"/>
      <c r="V20" s="79"/>
      <c r="W20" s="79"/>
      <c r="X20" s="79"/>
      <c r="Y20" s="79"/>
      <c r="Z20" s="79"/>
    </row>
    <row r="21" spans="1:26" ht="12.75" customHeight="1" x14ac:dyDescent="0.2">
      <c r="A21" s="79"/>
      <c r="B21" s="79"/>
      <c r="C21" s="98"/>
      <c r="D21" s="79"/>
      <c r="E21" s="79"/>
      <c r="F21" s="79"/>
      <c r="G21" s="79"/>
      <c r="H21" s="79"/>
      <c r="I21" s="79"/>
      <c r="J21" s="79"/>
      <c r="K21" s="79"/>
      <c r="L21" s="79"/>
      <c r="M21" s="79"/>
      <c r="N21" s="79"/>
      <c r="O21" s="79"/>
      <c r="P21" s="79"/>
      <c r="Q21" s="79"/>
      <c r="R21" s="79"/>
      <c r="S21" s="79"/>
      <c r="T21" s="79"/>
      <c r="U21" s="79"/>
      <c r="V21" s="79"/>
      <c r="W21" s="79"/>
      <c r="X21" s="79"/>
      <c r="Y21" s="79"/>
      <c r="Z21" s="79"/>
    </row>
    <row r="22" spans="1:26" ht="12.75" customHeight="1" x14ac:dyDescent="0.2">
      <c r="A22" s="79"/>
      <c r="B22" s="79"/>
      <c r="C22" s="98"/>
      <c r="D22" s="79"/>
      <c r="E22" s="79"/>
      <c r="F22" s="79"/>
      <c r="G22" s="79"/>
      <c r="H22" s="79"/>
      <c r="I22" s="79"/>
      <c r="J22" s="79"/>
      <c r="K22" s="79"/>
      <c r="L22" s="79"/>
      <c r="M22" s="79"/>
      <c r="N22" s="79"/>
      <c r="O22" s="79"/>
      <c r="P22" s="79"/>
      <c r="Q22" s="79"/>
      <c r="R22" s="79"/>
      <c r="S22" s="79"/>
      <c r="T22" s="79"/>
      <c r="U22" s="79"/>
      <c r="V22" s="79"/>
      <c r="W22" s="79"/>
      <c r="X22" s="79"/>
      <c r="Y22" s="79"/>
      <c r="Z22" s="79"/>
    </row>
    <row r="23" spans="1:26" ht="12.75" customHeight="1" x14ac:dyDescent="0.2">
      <c r="A23" s="79"/>
      <c r="B23" s="79"/>
      <c r="C23" s="98"/>
      <c r="D23" s="79"/>
      <c r="E23" s="79"/>
      <c r="F23" s="79"/>
      <c r="G23" s="79"/>
      <c r="H23" s="79"/>
      <c r="I23" s="79"/>
      <c r="J23" s="79"/>
      <c r="K23" s="79"/>
      <c r="L23" s="79"/>
      <c r="M23" s="79"/>
      <c r="N23" s="79"/>
      <c r="O23" s="79"/>
      <c r="P23" s="79"/>
      <c r="Q23" s="79"/>
      <c r="R23" s="79"/>
      <c r="S23" s="79"/>
      <c r="T23" s="79"/>
      <c r="U23" s="79"/>
      <c r="V23" s="79"/>
      <c r="W23" s="79"/>
      <c r="X23" s="79"/>
      <c r="Y23" s="79"/>
      <c r="Z23" s="79"/>
    </row>
    <row r="24" spans="1:26" ht="12.75" customHeight="1" x14ac:dyDescent="0.2">
      <c r="A24" s="79"/>
      <c r="B24" s="79"/>
      <c r="C24" s="98"/>
      <c r="D24" s="79"/>
      <c r="E24" s="79"/>
      <c r="F24" s="79"/>
      <c r="G24" s="79"/>
      <c r="H24" s="79"/>
      <c r="I24" s="79"/>
      <c r="J24" s="79"/>
      <c r="K24" s="79"/>
      <c r="L24" s="79"/>
      <c r="M24" s="79"/>
      <c r="N24" s="79"/>
      <c r="O24" s="79"/>
      <c r="P24" s="79"/>
      <c r="Q24" s="79"/>
      <c r="R24" s="79"/>
      <c r="S24" s="79"/>
      <c r="T24" s="79"/>
      <c r="U24" s="79"/>
      <c r="V24" s="79"/>
      <c r="W24" s="79"/>
      <c r="X24" s="79"/>
      <c r="Y24" s="79"/>
      <c r="Z24" s="79"/>
    </row>
    <row r="25" spans="1:26" ht="12.75" customHeight="1" x14ac:dyDescent="0.2">
      <c r="A25" s="79"/>
      <c r="B25" s="79"/>
      <c r="C25" s="98"/>
      <c r="D25" s="79"/>
      <c r="E25" s="79"/>
      <c r="F25" s="79"/>
      <c r="G25" s="79"/>
      <c r="H25" s="79"/>
      <c r="I25" s="79"/>
      <c r="J25" s="79"/>
      <c r="K25" s="79"/>
      <c r="L25" s="79"/>
      <c r="M25" s="79"/>
      <c r="N25" s="79"/>
      <c r="O25" s="79"/>
      <c r="P25" s="79"/>
      <c r="Q25" s="79"/>
      <c r="R25" s="79"/>
      <c r="S25" s="79"/>
      <c r="T25" s="79"/>
      <c r="U25" s="79"/>
      <c r="V25" s="79"/>
      <c r="W25" s="79"/>
      <c r="X25" s="79"/>
      <c r="Y25" s="79"/>
      <c r="Z25" s="79"/>
    </row>
    <row r="26" spans="1:26" ht="12.75" customHeight="1" x14ac:dyDescent="0.2">
      <c r="A26" s="79"/>
      <c r="B26" s="79"/>
      <c r="C26" s="98"/>
      <c r="D26" s="79"/>
      <c r="E26" s="79"/>
      <c r="F26" s="79"/>
      <c r="G26" s="79"/>
      <c r="H26" s="79"/>
      <c r="I26" s="79"/>
      <c r="J26" s="79"/>
      <c r="K26" s="79"/>
      <c r="L26" s="79"/>
      <c r="M26" s="79"/>
      <c r="N26" s="79"/>
      <c r="O26" s="79"/>
      <c r="P26" s="79"/>
      <c r="Q26" s="79"/>
      <c r="R26" s="79"/>
      <c r="S26" s="79"/>
      <c r="T26" s="79"/>
      <c r="U26" s="79"/>
      <c r="V26" s="79"/>
      <c r="W26" s="79"/>
      <c r="X26" s="79"/>
      <c r="Y26" s="79"/>
      <c r="Z26" s="79"/>
    </row>
    <row r="27" spans="1:26" ht="12.75" customHeight="1" x14ac:dyDescent="0.2">
      <c r="A27" s="79"/>
      <c r="B27" s="79"/>
      <c r="C27" s="98"/>
      <c r="D27" s="79"/>
      <c r="E27" s="79"/>
      <c r="F27" s="79"/>
      <c r="G27" s="79"/>
      <c r="H27" s="79"/>
      <c r="I27" s="79"/>
      <c r="J27" s="79"/>
      <c r="K27" s="79"/>
      <c r="L27" s="79"/>
      <c r="M27" s="79"/>
      <c r="N27" s="79"/>
      <c r="O27" s="79"/>
      <c r="P27" s="79"/>
      <c r="Q27" s="79"/>
      <c r="R27" s="79"/>
      <c r="S27" s="79"/>
      <c r="T27" s="79"/>
      <c r="U27" s="79"/>
      <c r="V27" s="79"/>
      <c r="W27" s="79"/>
      <c r="X27" s="79"/>
      <c r="Y27" s="79"/>
      <c r="Z27" s="79"/>
    </row>
    <row r="28" spans="1:26" ht="12.75" customHeight="1" x14ac:dyDescent="0.2">
      <c r="A28" s="79"/>
      <c r="B28" s="79"/>
      <c r="C28" s="98"/>
      <c r="D28" s="79"/>
      <c r="E28" s="79"/>
      <c r="F28" s="79"/>
      <c r="G28" s="79"/>
      <c r="H28" s="79"/>
      <c r="I28" s="79"/>
      <c r="J28" s="79"/>
      <c r="K28" s="79"/>
      <c r="L28" s="79"/>
      <c r="M28" s="79"/>
      <c r="N28" s="79"/>
      <c r="O28" s="79"/>
      <c r="P28" s="79"/>
      <c r="Q28" s="79"/>
      <c r="R28" s="79"/>
      <c r="S28" s="79"/>
      <c r="T28" s="79"/>
      <c r="U28" s="79"/>
      <c r="V28" s="79"/>
      <c r="W28" s="79"/>
      <c r="X28" s="79"/>
      <c r="Y28" s="79"/>
      <c r="Z28" s="79"/>
    </row>
    <row r="29" spans="1:26" ht="12.75" customHeight="1" x14ac:dyDescent="0.2">
      <c r="A29" s="79"/>
      <c r="B29" s="79"/>
      <c r="C29" s="98"/>
      <c r="D29" s="79"/>
      <c r="E29" s="79"/>
      <c r="F29" s="79"/>
      <c r="G29" s="79"/>
      <c r="H29" s="79"/>
      <c r="I29" s="79"/>
      <c r="J29" s="79"/>
      <c r="K29" s="79"/>
      <c r="L29" s="79"/>
      <c r="M29" s="79"/>
      <c r="N29" s="79"/>
      <c r="O29" s="79"/>
      <c r="P29" s="79"/>
      <c r="Q29" s="79"/>
      <c r="R29" s="79"/>
      <c r="S29" s="79"/>
      <c r="T29" s="79"/>
      <c r="U29" s="79"/>
      <c r="V29" s="79"/>
      <c r="W29" s="79"/>
      <c r="X29" s="79"/>
      <c r="Y29" s="79"/>
      <c r="Z29" s="79"/>
    </row>
    <row r="30" spans="1:26" ht="12.75" customHeight="1" x14ac:dyDescent="0.2">
      <c r="A30" s="79"/>
      <c r="B30" s="79"/>
      <c r="C30" s="98"/>
      <c r="D30" s="79"/>
      <c r="E30" s="79"/>
      <c r="F30" s="79"/>
      <c r="G30" s="79"/>
      <c r="H30" s="79"/>
      <c r="I30" s="79"/>
      <c r="J30" s="79"/>
      <c r="K30" s="79"/>
      <c r="L30" s="79"/>
      <c r="M30" s="79"/>
      <c r="N30" s="79"/>
      <c r="O30" s="79"/>
      <c r="P30" s="79"/>
      <c r="Q30" s="79"/>
      <c r="R30" s="79"/>
      <c r="S30" s="79"/>
      <c r="T30" s="79"/>
      <c r="U30" s="79"/>
      <c r="V30" s="79"/>
      <c r="W30" s="79"/>
      <c r="X30" s="79"/>
      <c r="Y30" s="79"/>
      <c r="Z30" s="79"/>
    </row>
    <row r="31" spans="1:26" ht="12.75" customHeight="1" x14ac:dyDescent="0.2">
      <c r="A31" s="79"/>
      <c r="B31" s="79"/>
      <c r="C31" s="98"/>
      <c r="D31" s="79"/>
      <c r="E31" s="79"/>
      <c r="F31" s="79"/>
      <c r="G31" s="79"/>
      <c r="H31" s="79"/>
      <c r="I31" s="79"/>
      <c r="J31" s="79"/>
      <c r="K31" s="79"/>
      <c r="L31" s="79"/>
      <c r="M31" s="79"/>
      <c r="N31" s="79"/>
      <c r="O31" s="79"/>
      <c r="P31" s="79"/>
      <c r="Q31" s="79"/>
      <c r="R31" s="79"/>
      <c r="S31" s="79"/>
      <c r="T31" s="79"/>
      <c r="U31" s="79"/>
      <c r="V31" s="79"/>
      <c r="W31" s="79"/>
      <c r="X31" s="79"/>
      <c r="Y31" s="79"/>
      <c r="Z31" s="79"/>
    </row>
    <row r="32" spans="1:26" ht="12.75" customHeight="1" x14ac:dyDescent="0.2">
      <c r="A32" s="79"/>
      <c r="B32" s="79"/>
      <c r="C32" s="98"/>
      <c r="D32" s="79"/>
      <c r="E32" s="79"/>
      <c r="F32" s="79"/>
      <c r="G32" s="79"/>
      <c r="H32" s="79"/>
      <c r="I32" s="79"/>
      <c r="J32" s="79"/>
      <c r="K32" s="79"/>
      <c r="L32" s="79"/>
      <c r="M32" s="79"/>
      <c r="N32" s="79"/>
      <c r="O32" s="79"/>
      <c r="P32" s="79"/>
      <c r="Q32" s="79"/>
      <c r="R32" s="79"/>
      <c r="S32" s="79"/>
      <c r="T32" s="79"/>
      <c r="U32" s="79"/>
      <c r="V32" s="79"/>
      <c r="W32" s="79"/>
      <c r="X32" s="79"/>
      <c r="Y32" s="79"/>
      <c r="Z32" s="79"/>
    </row>
    <row r="33" spans="1:26" ht="12.75" customHeight="1" x14ac:dyDescent="0.2">
      <c r="A33" s="79"/>
      <c r="B33" s="79"/>
      <c r="C33" s="98"/>
      <c r="D33" s="79"/>
      <c r="E33" s="79"/>
      <c r="F33" s="79"/>
      <c r="G33" s="79"/>
      <c r="H33" s="79"/>
      <c r="I33" s="79"/>
      <c r="J33" s="79"/>
      <c r="K33" s="79"/>
      <c r="L33" s="79"/>
      <c r="M33" s="79"/>
      <c r="N33" s="79"/>
      <c r="O33" s="79"/>
      <c r="P33" s="79"/>
      <c r="Q33" s="79"/>
      <c r="R33" s="79"/>
      <c r="S33" s="79"/>
      <c r="T33" s="79"/>
      <c r="U33" s="79"/>
      <c r="V33" s="79"/>
      <c r="W33" s="79"/>
      <c r="X33" s="79"/>
      <c r="Y33" s="79"/>
      <c r="Z33" s="79"/>
    </row>
    <row r="34" spans="1:26" ht="12.75" customHeight="1" x14ac:dyDescent="0.2">
      <c r="A34" s="79"/>
      <c r="B34" s="79"/>
      <c r="C34" s="98"/>
      <c r="D34" s="79"/>
      <c r="E34" s="79"/>
      <c r="F34" s="79"/>
      <c r="G34" s="79"/>
      <c r="H34" s="79"/>
      <c r="I34" s="79"/>
      <c r="J34" s="79"/>
      <c r="K34" s="79"/>
      <c r="L34" s="79"/>
      <c r="M34" s="79"/>
      <c r="N34" s="79"/>
      <c r="O34" s="79"/>
      <c r="P34" s="79"/>
      <c r="Q34" s="79"/>
      <c r="R34" s="79"/>
      <c r="S34" s="79"/>
      <c r="T34" s="79"/>
      <c r="U34" s="79"/>
      <c r="V34" s="79"/>
      <c r="W34" s="79"/>
      <c r="X34" s="79"/>
      <c r="Y34" s="79"/>
      <c r="Z34" s="79"/>
    </row>
    <row r="35" spans="1:26" ht="12.75" customHeight="1" x14ac:dyDescent="0.2">
      <c r="A35" s="79"/>
      <c r="B35" s="79"/>
      <c r="C35" s="98"/>
      <c r="D35" s="79"/>
      <c r="E35" s="79"/>
      <c r="F35" s="79"/>
      <c r="G35" s="79"/>
      <c r="H35" s="79"/>
      <c r="I35" s="79"/>
      <c r="J35" s="79"/>
      <c r="K35" s="79"/>
      <c r="L35" s="79"/>
      <c r="M35" s="79"/>
      <c r="N35" s="79"/>
      <c r="O35" s="79"/>
      <c r="P35" s="79"/>
      <c r="Q35" s="79"/>
      <c r="R35" s="79"/>
      <c r="S35" s="79"/>
      <c r="T35" s="79"/>
      <c r="U35" s="79"/>
      <c r="V35" s="79"/>
      <c r="W35" s="79"/>
      <c r="X35" s="79"/>
      <c r="Y35" s="79"/>
      <c r="Z35" s="79"/>
    </row>
    <row r="36" spans="1:26" ht="12.75" customHeight="1" x14ac:dyDescent="0.2">
      <c r="A36" s="79"/>
      <c r="B36" s="79"/>
      <c r="C36" s="98"/>
      <c r="D36" s="79"/>
      <c r="E36" s="79"/>
      <c r="F36" s="79"/>
      <c r="G36" s="79"/>
      <c r="H36" s="79"/>
      <c r="I36" s="79"/>
      <c r="J36" s="79"/>
      <c r="K36" s="79"/>
      <c r="L36" s="79"/>
      <c r="M36" s="79"/>
      <c r="N36" s="79"/>
      <c r="O36" s="79"/>
      <c r="P36" s="79"/>
      <c r="Q36" s="79"/>
      <c r="R36" s="79"/>
      <c r="S36" s="79"/>
      <c r="T36" s="79"/>
      <c r="U36" s="79"/>
      <c r="V36" s="79"/>
      <c r="W36" s="79"/>
      <c r="X36" s="79"/>
      <c r="Y36" s="79"/>
      <c r="Z36" s="79"/>
    </row>
    <row r="37" spans="1:26" ht="12.75" customHeight="1" x14ac:dyDescent="0.2">
      <c r="A37" s="79"/>
      <c r="B37" s="79"/>
      <c r="C37" s="98"/>
      <c r="D37" s="79"/>
      <c r="E37" s="79"/>
      <c r="F37" s="79"/>
      <c r="G37" s="79"/>
      <c r="H37" s="79"/>
      <c r="I37" s="79"/>
      <c r="J37" s="79"/>
      <c r="K37" s="79"/>
      <c r="L37" s="79"/>
      <c r="M37" s="79"/>
      <c r="N37" s="79"/>
      <c r="O37" s="79"/>
      <c r="P37" s="79"/>
      <c r="Q37" s="79"/>
      <c r="R37" s="79"/>
      <c r="S37" s="79"/>
      <c r="T37" s="79"/>
      <c r="U37" s="79"/>
      <c r="V37" s="79"/>
      <c r="W37" s="79"/>
      <c r="X37" s="79"/>
      <c r="Y37" s="79"/>
      <c r="Z37" s="79"/>
    </row>
    <row r="38" spans="1:26" ht="12.75" customHeight="1" x14ac:dyDescent="0.2">
      <c r="A38" s="79"/>
      <c r="B38" s="79"/>
      <c r="C38" s="98"/>
      <c r="D38" s="79"/>
      <c r="E38" s="79"/>
      <c r="F38" s="79"/>
      <c r="G38" s="79"/>
      <c r="H38" s="79"/>
      <c r="I38" s="79"/>
      <c r="J38" s="79"/>
      <c r="K38" s="79"/>
      <c r="L38" s="79"/>
      <c r="M38" s="79"/>
      <c r="N38" s="79"/>
      <c r="O38" s="79"/>
      <c r="P38" s="79"/>
      <c r="Q38" s="79"/>
      <c r="R38" s="79"/>
      <c r="S38" s="79"/>
      <c r="T38" s="79"/>
      <c r="U38" s="79"/>
      <c r="V38" s="79"/>
      <c r="W38" s="79"/>
      <c r="X38" s="79"/>
      <c r="Y38" s="79"/>
      <c r="Z38" s="79"/>
    </row>
    <row r="39" spans="1:26" ht="12.75" customHeight="1" x14ac:dyDescent="0.2">
      <c r="A39" s="79"/>
      <c r="B39" s="79"/>
      <c r="C39" s="98"/>
      <c r="D39" s="79"/>
      <c r="E39" s="79"/>
      <c r="F39" s="79"/>
      <c r="G39" s="79"/>
      <c r="H39" s="79"/>
      <c r="I39" s="79"/>
      <c r="J39" s="79"/>
      <c r="K39" s="79"/>
      <c r="L39" s="79"/>
      <c r="M39" s="79"/>
      <c r="N39" s="79"/>
      <c r="O39" s="79"/>
      <c r="P39" s="79"/>
      <c r="Q39" s="79"/>
      <c r="R39" s="79"/>
      <c r="S39" s="79"/>
      <c r="T39" s="79"/>
      <c r="U39" s="79"/>
      <c r="V39" s="79"/>
      <c r="W39" s="79"/>
      <c r="X39" s="79"/>
      <c r="Y39" s="79"/>
      <c r="Z39" s="79"/>
    </row>
    <row r="40" spans="1:26" ht="12.75" customHeight="1" x14ac:dyDescent="0.2">
      <c r="A40" s="79"/>
      <c r="B40" s="79"/>
      <c r="C40" s="98"/>
      <c r="D40" s="79"/>
      <c r="E40" s="79"/>
      <c r="F40" s="79"/>
      <c r="G40" s="79"/>
      <c r="H40" s="79"/>
      <c r="I40" s="79"/>
      <c r="J40" s="79"/>
      <c r="K40" s="79"/>
      <c r="L40" s="79"/>
      <c r="M40" s="79"/>
      <c r="N40" s="79"/>
      <c r="O40" s="79"/>
      <c r="P40" s="79"/>
      <c r="Q40" s="79"/>
      <c r="R40" s="79"/>
      <c r="S40" s="79"/>
      <c r="T40" s="79"/>
      <c r="U40" s="79"/>
      <c r="V40" s="79"/>
      <c r="W40" s="79"/>
      <c r="X40" s="79"/>
      <c r="Y40" s="79"/>
      <c r="Z40" s="79"/>
    </row>
    <row r="41" spans="1:26" ht="12.75" customHeight="1" x14ac:dyDescent="0.2">
      <c r="A41" s="79"/>
      <c r="B41" s="79"/>
      <c r="C41" s="98"/>
      <c r="D41" s="79"/>
      <c r="E41" s="79"/>
      <c r="F41" s="79"/>
      <c r="G41" s="79"/>
      <c r="H41" s="79"/>
      <c r="I41" s="79"/>
      <c r="J41" s="79"/>
      <c r="K41" s="79"/>
      <c r="L41" s="79"/>
      <c r="M41" s="79"/>
      <c r="N41" s="79"/>
      <c r="O41" s="79"/>
      <c r="P41" s="79"/>
      <c r="Q41" s="79"/>
      <c r="R41" s="79"/>
      <c r="S41" s="79"/>
      <c r="T41" s="79"/>
      <c r="U41" s="79"/>
      <c r="V41" s="79"/>
      <c r="W41" s="79"/>
      <c r="X41" s="79"/>
      <c r="Y41" s="79"/>
      <c r="Z41" s="79"/>
    </row>
    <row r="42" spans="1:26" ht="12.75" customHeight="1" x14ac:dyDescent="0.2">
      <c r="A42" s="79"/>
      <c r="B42" s="79"/>
      <c r="C42" s="98"/>
      <c r="D42" s="79"/>
      <c r="E42" s="79"/>
      <c r="F42" s="79"/>
      <c r="G42" s="79"/>
      <c r="H42" s="79"/>
      <c r="I42" s="79"/>
      <c r="J42" s="79"/>
      <c r="K42" s="79"/>
      <c r="L42" s="79"/>
      <c r="M42" s="79"/>
      <c r="N42" s="79"/>
      <c r="O42" s="79"/>
      <c r="P42" s="79"/>
      <c r="Q42" s="79"/>
      <c r="R42" s="79"/>
      <c r="S42" s="79"/>
      <c r="T42" s="79"/>
      <c r="U42" s="79"/>
      <c r="V42" s="79"/>
      <c r="W42" s="79"/>
      <c r="X42" s="79"/>
      <c r="Y42" s="79"/>
      <c r="Z42" s="79"/>
    </row>
    <row r="43" spans="1:26" ht="12.75" customHeight="1" x14ac:dyDescent="0.2">
      <c r="A43" s="79"/>
      <c r="B43" s="79"/>
      <c r="C43" s="98"/>
      <c r="D43" s="79"/>
      <c r="E43" s="79"/>
      <c r="F43" s="79"/>
      <c r="G43" s="79"/>
      <c r="H43" s="79"/>
      <c r="I43" s="79"/>
      <c r="J43" s="79"/>
      <c r="K43" s="79"/>
      <c r="L43" s="79"/>
      <c r="M43" s="79"/>
      <c r="N43" s="79"/>
      <c r="O43" s="79"/>
      <c r="P43" s="79"/>
      <c r="Q43" s="79"/>
      <c r="R43" s="79"/>
      <c r="S43" s="79"/>
      <c r="T43" s="79"/>
      <c r="U43" s="79"/>
      <c r="V43" s="79"/>
      <c r="W43" s="79"/>
      <c r="X43" s="79"/>
      <c r="Y43" s="79"/>
      <c r="Z43" s="79"/>
    </row>
    <row r="44" spans="1:26" ht="12.75" customHeight="1" x14ac:dyDescent="0.2">
      <c r="A44" s="79"/>
      <c r="B44" s="79"/>
      <c r="C44" s="98"/>
      <c r="D44" s="79"/>
      <c r="E44" s="79"/>
      <c r="F44" s="79"/>
      <c r="G44" s="79"/>
      <c r="H44" s="79"/>
      <c r="I44" s="79"/>
      <c r="J44" s="79"/>
      <c r="K44" s="79"/>
      <c r="L44" s="79"/>
      <c r="M44" s="79"/>
      <c r="N44" s="79"/>
      <c r="O44" s="79"/>
      <c r="P44" s="79"/>
      <c r="Q44" s="79"/>
      <c r="R44" s="79"/>
      <c r="S44" s="79"/>
      <c r="T44" s="79"/>
      <c r="U44" s="79"/>
      <c r="V44" s="79"/>
      <c r="W44" s="79"/>
      <c r="X44" s="79"/>
      <c r="Y44" s="79"/>
      <c r="Z44" s="79"/>
    </row>
    <row r="45" spans="1:26" ht="12.75" customHeight="1" x14ac:dyDescent="0.2">
      <c r="A45" s="79"/>
      <c r="B45" s="79"/>
      <c r="C45" s="98"/>
      <c r="D45" s="79"/>
      <c r="E45" s="79"/>
      <c r="F45" s="79"/>
      <c r="G45" s="79"/>
      <c r="H45" s="79"/>
      <c r="I45" s="79"/>
      <c r="J45" s="79"/>
      <c r="K45" s="79"/>
      <c r="L45" s="79"/>
      <c r="M45" s="79"/>
      <c r="N45" s="79"/>
      <c r="O45" s="79"/>
      <c r="P45" s="79"/>
      <c r="Q45" s="79"/>
      <c r="R45" s="79"/>
      <c r="S45" s="79"/>
      <c r="T45" s="79"/>
      <c r="U45" s="79"/>
      <c r="V45" s="79"/>
      <c r="W45" s="79"/>
      <c r="X45" s="79"/>
      <c r="Y45" s="79"/>
      <c r="Z45" s="79"/>
    </row>
    <row r="46" spans="1:26" ht="12.75" customHeight="1" x14ac:dyDescent="0.2">
      <c r="A46" s="79"/>
      <c r="B46" s="79"/>
      <c r="C46" s="98"/>
      <c r="D46" s="79"/>
      <c r="E46" s="79"/>
      <c r="F46" s="79"/>
      <c r="G46" s="79"/>
      <c r="H46" s="79"/>
      <c r="I46" s="79"/>
      <c r="J46" s="79"/>
      <c r="K46" s="79"/>
      <c r="L46" s="79"/>
      <c r="M46" s="79"/>
      <c r="N46" s="79"/>
      <c r="O46" s="79"/>
      <c r="P46" s="79"/>
      <c r="Q46" s="79"/>
      <c r="R46" s="79"/>
      <c r="S46" s="79"/>
      <c r="T46" s="79"/>
      <c r="U46" s="79"/>
      <c r="V46" s="79"/>
      <c r="W46" s="79"/>
      <c r="X46" s="79"/>
      <c r="Y46" s="79"/>
      <c r="Z46" s="79"/>
    </row>
    <row r="47" spans="1:26" ht="12.75" customHeight="1" x14ac:dyDescent="0.2">
      <c r="A47" s="79"/>
      <c r="B47" s="79"/>
      <c r="C47" s="98"/>
      <c r="D47" s="79"/>
      <c r="E47" s="79"/>
      <c r="F47" s="79"/>
      <c r="G47" s="79"/>
      <c r="H47" s="79"/>
      <c r="I47" s="79"/>
      <c r="J47" s="79"/>
      <c r="K47" s="79"/>
      <c r="L47" s="79"/>
      <c r="M47" s="79"/>
      <c r="N47" s="79"/>
      <c r="O47" s="79"/>
      <c r="P47" s="79"/>
      <c r="Q47" s="79"/>
      <c r="R47" s="79"/>
      <c r="S47" s="79"/>
      <c r="T47" s="79"/>
      <c r="U47" s="79"/>
      <c r="V47" s="79"/>
      <c r="W47" s="79"/>
      <c r="X47" s="79"/>
      <c r="Y47" s="79"/>
      <c r="Z47" s="79"/>
    </row>
    <row r="48" spans="1:26" ht="12.75" customHeight="1" x14ac:dyDescent="0.2">
      <c r="A48" s="79"/>
      <c r="B48" s="79"/>
      <c r="C48" s="98"/>
      <c r="D48" s="79"/>
      <c r="E48" s="79"/>
      <c r="F48" s="79"/>
      <c r="G48" s="79"/>
      <c r="H48" s="79"/>
      <c r="I48" s="79"/>
      <c r="J48" s="79"/>
      <c r="K48" s="79"/>
      <c r="L48" s="79"/>
      <c r="M48" s="79"/>
      <c r="N48" s="79"/>
      <c r="O48" s="79"/>
      <c r="P48" s="79"/>
      <c r="Q48" s="79"/>
      <c r="R48" s="79"/>
      <c r="S48" s="79"/>
      <c r="T48" s="79"/>
      <c r="U48" s="79"/>
      <c r="V48" s="79"/>
      <c r="W48" s="79"/>
      <c r="X48" s="79"/>
      <c r="Y48" s="79"/>
      <c r="Z48" s="79"/>
    </row>
    <row r="49" spans="1:26" ht="12.75" customHeight="1" x14ac:dyDescent="0.2">
      <c r="A49" s="79"/>
      <c r="B49" s="79"/>
      <c r="C49" s="98"/>
      <c r="D49" s="79"/>
      <c r="E49" s="79"/>
      <c r="F49" s="79"/>
      <c r="G49" s="79"/>
      <c r="H49" s="79"/>
      <c r="I49" s="79"/>
      <c r="J49" s="79"/>
      <c r="K49" s="79"/>
      <c r="L49" s="79"/>
      <c r="M49" s="79"/>
      <c r="N49" s="79"/>
      <c r="O49" s="79"/>
      <c r="P49" s="79"/>
      <c r="Q49" s="79"/>
      <c r="R49" s="79"/>
      <c r="S49" s="79"/>
      <c r="T49" s="79"/>
      <c r="U49" s="79"/>
      <c r="V49" s="79"/>
      <c r="W49" s="79"/>
      <c r="X49" s="79"/>
      <c r="Y49" s="79"/>
      <c r="Z49" s="79"/>
    </row>
    <row r="50" spans="1:26" ht="12.75" customHeight="1" x14ac:dyDescent="0.2">
      <c r="A50" s="79"/>
      <c r="B50" s="79"/>
      <c r="C50" s="98"/>
      <c r="D50" s="79"/>
      <c r="E50" s="79"/>
      <c r="F50" s="79"/>
      <c r="G50" s="79"/>
      <c r="H50" s="79"/>
      <c r="I50" s="79"/>
      <c r="J50" s="79"/>
      <c r="K50" s="79"/>
      <c r="L50" s="79"/>
      <c r="M50" s="79"/>
      <c r="N50" s="79"/>
      <c r="O50" s="79"/>
      <c r="P50" s="79"/>
      <c r="Q50" s="79"/>
      <c r="R50" s="79"/>
      <c r="S50" s="79"/>
      <c r="T50" s="79"/>
      <c r="U50" s="79"/>
      <c r="V50" s="79"/>
      <c r="W50" s="79"/>
      <c r="X50" s="79"/>
      <c r="Y50" s="79"/>
      <c r="Z50" s="79"/>
    </row>
    <row r="51" spans="1:26" ht="12.75" customHeight="1" x14ac:dyDescent="0.2">
      <c r="A51" s="79"/>
      <c r="B51" s="79"/>
      <c r="C51" s="98"/>
      <c r="D51" s="79"/>
      <c r="E51" s="79"/>
      <c r="F51" s="79"/>
      <c r="G51" s="79"/>
      <c r="H51" s="79"/>
      <c r="I51" s="79"/>
      <c r="J51" s="79"/>
      <c r="K51" s="79"/>
      <c r="L51" s="79"/>
      <c r="M51" s="79"/>
      <c r="N51" s="79"/>
      <c r="O51" s="79"/>
      <c r="P51" s="79"/>
      <c r="Q51" s="79"/>
      <c r="R51" s="79"/>
      <c r="S51" s="79"/>
      <c r="T51" s="79"/>
      <c r="U51" s="79"/>
      <c r="V51" s="79"/>
      <c r="W51" s="79"/>
      <c r="X51" s="79"/>
      <c r="Y51" s="79"/>
      <c r="Z51" s="79"/>
    </row>
    <row r="52" spans="1:26" ht="12.75" customHeight="1" x14ac:dyDescent="0.2">
      <c r="A52" s="79"/>
      <c r="B52" s="79"/>
      <c r="C52" s="98"/>
      <c r="D52" s="79"/>
      <c r="E52" s="79"/>
      <c r="F52" s="79"/>
      <c r="G52" s="79"/>
      <c r="H52" s="79"/>
      <c r="I52" s="79"/>
      <c r="J52" s="79"/>
      <c r="K52" s="79"/>
      <c r="L52" s="79"/>
      <c r="M52" s="79"/>
      <c r="N52" s="79"/>
      <c r="O52" s="79"/>
      <c r="P52" s="79"/>
      <c r="Q52" s="79"/>
      <c r="R52" s="79"/>
      <c r="S52" s="79"/>
      <c r="T52" s="79"/>
      <c r="U52" s="79"/>
      <c r="V52" s="79"/>
      <c r="W52" s="79"/>
      <c r="X52" s="79"/>
      <c r="Y52" s="79"/>
      <c r="Z52" s="79"/>
    </row>
    <row r="53" spans="1:26" ht="12.75" customHeight="1" x14ac:dyDescent="0.2">
      <c r="A53" s="79"/>
      <c r="B53" s="79"/>
      <c r="C53" s="98"/>
      <c r="D53" s="79"/>
      <c r="E53" s="79"/>
      <c r="F53" s="79"/>
      <c r="G53" s="79"/>
      <c r="H53" s="79"/>
      <c r="I53" s="79"/>
      <c r="J53" s="79"/>
      <c r="K53" s="79"/>
      <c r="L53" s="79"/>
      <c r="M53" s="79"/>
      <c r="N53" s="79"/>
      <c r="O53" s="79"/>
      <c r="P53" s="79"/>
      <c r="Q53" s="79"/>
      <c r="R53" s="79"/>
      <c r="S53" s="79"/>
      <c r="T53" s="79"/>
      <c r="U53" s="79"/>
      <c r="V53" s="79"/>
      <c r="W53" s="79"/>
      <c r="X53" s="79"/>
      <c r="Y53" s="79"/>
      <c r="Z53" s="79"/>
    </row>
    <row r="54" spans="1:26" ht="12.75" customHeight="1" x14ac:dyDescent="0.2">
      <c r="A54" s="79"/>
      <c r="B54" s="79"/>
      <c r="C54" s="98"/>
      <c r="D54" s="79"/>
      <c r="E54" s="79"/>
      <c r="F54" s="79"/>
      <c r="G54" s="79"/>
      <c r="H54" s="79"/>
      <c r="I54" s="79"/>
      <c r="J54" s="79"/>
      <c r="K54" s="79"/>
      <c r="L54" s="79"/>
      <c r="M54" s="79"/>
      <c r="N54" s="79"/>
      <c r="O54" s="79"/>
      <c r="P54" s="79"/>
      <c r="Q54" s="79"/>
      <c r="R54" s="79"/>
      <c r="S54" s="79"/>
      <c r="T54" s="79"/>
      <c r="U54" s="79"/>
      <c r="V54" s="79"/>
      <c r="W54" s="79"/>
      <c r="X54" s="79"/>
      <c r="Y54" s="79"/>
      <c r="Z54" s="79"/>
    </row>
    <row r="55" spans="1:26" ht="12.75" customHeight="1" x14ac:dyDescent="0.2">
      <c r="A55" s="79"/>
      <c r="B55" s="79"/>
      <c r="C55" s="98"/>
      <c r="D55" s="79"/>
      <c r="E55" s="79"/>
      <c r="F55" s="79"/>
      <c r="G55" s="79"/>
      <c r="H55" s="79"/>
      <c r="I55" s="79"/>
      <c r="J55" s="79"/>
      <c r="K55" s="79"/>
      <c r="L55" s="79"/>
      <c r="M55" s="79"/>
      <c r="N55" s="79"/>
      <c r="O55" s="79"/>
      <c r="P55" s="79"/>
      <c r="Q55" s="79"/>
      <c r="R55" s="79"/>
      <c r="S55" s="79"/>
      <c r="T55" s="79"/>
      <c r="U55" s="79"/>
      <c r="V55" s="79"/>
      <c r="W55" s="79"/>
      <c r="X55" s="79"/>
      <c r="Y55" s="79"/>
      <c r="Z55" s="79"/>
    </row>
    <row r="56" spans="1:26" ht="12.75" customHeight="1" x14ac:dyDescent="0.2">
      <c r="A56" s="79"/>
      <c r="B56" s="79"/>
      <c r="C56" s="98"/>
      <c r="D56" s="79"/>
      <c r="E56" s="79"/>
      <c r="F56" s="79"/>
      <c r="G56" s="79"/>
      <c r="H56" s="79"/>
      <c r="I56" s="79"/>
      <c r="J56" s="79"/>
      <c r="K56" s="79"/>
      <c r="L56" s="79"/>
      <c r="M56" s="79"/>
      <c r="N56" s="79"/>
      <c r="O56" s="79"/>
      <c r="P56" s="79"/>
      <c r="Q56" s="79"/>
      <c r="R56" s="79"/>
      <c r="S56" s="79"/>
      <c r="T56" s="79"/>
      <c r="U56" s="79"/>
      <c r="V56" s="79"/>
      <c r="W56" s="79"/>
      <c r="X56" s="79"/>
      <c r="Y56" s="79"/>
      <c r="Z56" s="79"/>
    </row>
    <row r="57" spans="1:26" ht="12.75" customHeight="1" x14ac:dyDescent="0.2">
      <c r="A57" s="79"/>
      <c r="B57" s="79"/>
      <c r="C57" s="98"/>
      <c r="D57" s="79"/>
      <c r="E57" s="79"/>
      <c r="F57" s="79"/>
      <c r="G57" s="79"/>
      <c r="H57" s="79"/>
      <c r="I57" s="79"/>
      <c r="J57" s="79"/>
      <c r="K57" s="79"/>
      <c r="L57" s="79"/>
      <c r="M57" s="79"/>
      <c r="N57" s="79"/>
      <c r="O57" s="79"/>
      <c r="P57" s="79"/>
      <c r="Q57" s="79"/>
      <c r="R57" s="79"/>
      <c r="S57" s="79"/>
      <c r="T57" s="79"/>
      <c r="U57" s="79"/>
      <c r="V57" s="79"/>
      <c r="W57" s="79"/>
      <c r="X57" s="79"/>
      <c r="Y57" s="79"/>
      <c r="Z57" s="79"/>
    </row>
    <row r="58" spans="1:26" ht="12.75" customHeight="1" x14ac:dyDescent="0.2">
      <c r="A58" s="79"/>
      <c r="B58" s="79"/>
      <c r="C58" s="98"/>
      <c r="D58" s="79"/>
      <c r="E58" s="79"/>
      <c r="F58" s="79"/>
      <c r="G58" s="79"/>
      <c r="H58" s="79"/>
      <c r="I58" s="79"/>
      <c r="J58" s="79"/>
      <c r="K58" s="79"/>
      <c r="L58" s="79"/>
      <c r="M58" s="79"/>
      <c r="N58" s="79"/>
      <c r="O58" s="79"/>
      <c r="P58" s="79"/>
      <c r="Q58" s="79"/>
      <c r="R58" s="79"/>
      <c r="S58" s="79"/>
      <c r="T58" s="79"/>
      <c r="U58" s="79"/>
      <c r="V58" s="79"/>
      <c r="W58" s="79"/>
      <c r="X58" s="79"/>
      <c r="Y58" s="79"/>
      <c r="Z58" s="79"/>
    </row>
    <row r="59" spans="1:26" ht="12.75" customHeight="1" x14ac:dyDescent="0.2">
      <c r="A59" s="79"/>
      <c r="B59" s="79"/>
      <c r="C59" s="98"/>
      <c r="D59" s="79"/>
      <c r="E59" s="79"/>
      <c r="F59" s="79"/>
      <c r="G59" s="79"/>
      <c r="H59" s="79"/>
      <c r="I59" s="79"/>
      <c r="J59" s="79"/>
      <c r="K59" s="79"/>
      <c r="L59" s="79"/>
      <c r="M59" s="79"/>
      <c r="N59" s="79"/>
      <c r="O59" s="79"/>
      <c r="P59" s="79"/>
      <c r="Q59" s="79"/>
      <c r="R59" s="79"/>
      <c r="S59" s="79"/>
      <c r="T59" s="79"/>
      <c r="U59" s="79"/>
      <c r="V59" s="79"/>
      <c r="W59" s="79"/>
      <c r="X59" s="79"/>
      <c r="Y59" s="79"/>
      <c r="Z59" s="79"/>
    </row>
    <row r="60" spans="1:26" ht="12.75" customHeight="1" x14ac:dyDescent="0.2">
      <c r="A60" s="79"/>
      <c r="B60" s="79"/>
      <c r="C60" s="98"/>
      <c r="D60" s="79"/>
      <c r="E60" s="79"/>
      <c r="F60" s="79"/>
      <c r="G60" s="79"/>
      <c r="H60" s="79"/>
      <c r="I60" s="79"/>
      <c r="J60" s="79"/>
      <c r="K60" s="79"/>
      <c r="L60" s="79"/>
      <c r="M60" s="79"/>
      <c r="N60" s="79"/>
      <c r="O60" s="79"/>
      <c r="P60" s="79"/>
      <c r="Q60" s="79"/>
      <c r="R60" s="79"/>
      <c r="S60" s="79"/>
      <c r="T60" s="79"/>
      <c r="U60" s="79"/>
      <c r="V60" s="79"/>
      <c r="W60" s="79"/>
      <c r="X60" s="79"/>
      <c r="Y60" s="79"/>
      <c r="Z60" s="79"/>
    </row>
    <row r="61" spans="1:26" ht="12.75" customHeight="1" x14ac:dyDescent="0.2">
      <c r="A61" s="79"/>
      <c r="B61" s="79"/>
      <c r="C61" s="98"/>
      <c r="D61" s="79"/>
      <c r="E61" s="79"/>
      <c r="F61" s="79"/>
      <c r="G61" s="79"/>
      <c r="H61" s="79"/>
      <c r="I61" s="79"/>
      <c r="J61" s="79"/>
      <c r="K61" s="79"/>
      <c r="L61" s="79"/>
      <c r="M61" s="79"/>
      <c r="N61" s="79"/>
      <c r="O61" s="79"/>
      <c r="P61" s="79"/>
      <c r="Q61" s="79"/>
      <c r="R61" s="79"/>
      <c r="S61" s="79"/>
      <c r="T61" s="79"/>
      <c r="U61" s="79"/>
      <c r="V61" s="79"/>
      <c r="W61" s="79"/>
      <c r="X61" s="79"/>
      <c r="Y61" s="79"/>
      <c r="Z61" s="79"/>
    </row>
    <row r="62" spans="1:26" ht="12.75" customHeight="1" x14ac:dyDescent="0.2">
      <c r="A62" s="79"/>
      <c r="B62" s="79"/>
      <c r="C62" s="98"/>
      <c r="D62" s="79"/>
      <c r="E62" s="79"/>
      <c r="F62" s="79"/>
      <c r="G62" s="79"/>
      <c r="H62" s="79"/>
      <c r="I62" s="79"/>
      <c r="J62" s="79"/>
      <c r="K62" s="79"/>
      <c r="L62" s="79"/>
      <c r="M62" s="79"/>
      <c r="N62" s="79"/>
      <c r="O62" s="79"/>
      <c r="P62" s="79"/>
      <c r="Q62" s="79"/>
      <c r="R62" s="79"/>
      <c r="S62" s="79"/>
      <c r="T62" s="79"/>
      <c r="U62" s="79"/>
      <c r="V62" s="79"/>
      <c r="W62" s="79"/>
      <c r="X62" s="79"/>
      <c r="Y62" s="79"/>
      <c r="Z62" s="79"/>
    </row>
    <row r="63" spans="1:26" ht="12.75" customHeight="1" x14ac:dyDescent="0.2">
      <c r="A63" s="79"/>
      <c r="B63" s="79"/>
      <c r="C63" s="98"/>
      <c r="D63" s="79"/>
      <c r="E63" s="79"/>
      <c r="F63" s="79"/>
      <c r="G63" s="79"/>
      <c r="H63" s="79"/>
      <c r="I63" s="79"/>
      <c r="J63" s="79"/>
      <c r="K63" s="79"/>
      <c r="L63" s="79"/>
      <c r="M63" s="79"/>
      <c r="N63" s="79"/>
      <c r="O63" s="79"/>
      <c r="P63" s="79"/>
      <c r="Q63" s="79"/>
      <c r="R63" s="79"/>
      <c r="S63" s="79"/>
      <c r="T63" s="79"/>
      <c r="U63" s="79"/>
      <c r="V63" s="79"/>
      <c r="W63" s="79"/>
      <c r="X63" s="79"/>
      <c r="Y63" s="79"/>
      <c r="Z63" s="79"/>
    </row>
    <row r="64" spans="1:26" ht="12.75" customHeight="1" x14ac:dyDescent="0.2">
      <c r="A64" s="79"/>
      <c r="B64" s="79"/>
      <c r="C64" s="98"/>
      <c r="D64" s="79"/>
      <c r="E64" s="79"/>
      <c r="F64" s="79"/>
      <c r="G64" s="79"/>
      <c r="H64" s="79"/>
      <c r="I64" s="79"/>
      <c r="J64" s="79"/>
      <c r="K64" s="79"/>
      <c r="L64" s="79"/>
      <c r="M64" s="79"/>
      <c r="N64" s="79"/>
      <c r="O64" s="79"/>
      <c r="P64" s="79"/>
      <c r="Q64" s="79"/>
      <c r="R64" s="79"/>
      <c r="S64" s="79"/>
      <c r="T64" s="79"/>
      <c r="U64" s="79"/>
      <c r="V64" s="79"/>
      <c r="W64" s="79"/>
      <c r="X64" s="79"/>
      <c r="Y64" s="79"/>
      <c r="Z64" s="79"/>
    </row>
    <row r="65" spans="1:26" ht="12.75" customHeight="1" x14ac:dyDescent="0.2">
      <c r="A65" s="79"/>
      <c r="B65" s="79"/>
      <c r="C65" s="98"/>
      <c r="D65" s="79"/>
      <c r="E65" s="79"/>
      <c r="F65" s="79"/>
      <c r="G65" s="79"/>
      <c r="H65" s="79"/>
      <c r="I65" s="79"/>
      <c r="J65" s="79"/>
      <c r="K65" s="79"/>
      <c r="L65" s="79"/>
      <c r="M65" s="79"/>
      <c r="N65" s="79"/>
      <c r="O65" s="79"/>
      <c r="P65" s="79"/>
      <c r="Q65" s="79"/>
      <c r="R65" s="79"/>
      <c r="S65" s="79"/>
      <c r="T65" s="79"/>
      <c r="U65" s="79"/>
      <c r="V65" s="79"/>
      <c r="W65" s="79"/>
      <c r="X65" s="79"/>
      <c r="Y65" s="79"/>
      <c r="Z65" s="79"/>
    </row>
    <row r="66" spans="1:26" ht="12.75" customHeight="1" x14ac:dyDescent="0.2">
      <c r="A66" s="79"/>
      <c r="B66" s="79"/>
      <c r="C66" s="98"/>
      <c r="D66" s="79"/>
      <c r="E66" s="79"/>
      <c r="F66" s="79"/>
      <c r="G66" s="79"/>
      <c r="H66" s="79"/>
      <c r="I66" s="79"/>
      <c r="J66" s="79"/>
      <c r="K66" s="79"/>
      <c r="L66" s="79"/>
      <c r="M66" s="79"/>
      <c r="N66" s="79"/>
      <c r="O66" s="79"/>
      <c r="P66" s="79"/>
      <c r="Q66" s="79"/>
      <c r="R66" s="79"/>
      <c r="S66" s="79"/>
      <c r="T66" s="79"/>
      <c r="U66" s="79"/>
      <c r="V66" s="79"/>
      <c r="W66" s="79"/>
      <c r="X66" s="79"/>
      <c r="Y66" s="79"/>
      <c r="Z66" s="79"/>
    </row>
    <row r="67" spans="1:26" ht="12.75" customHeight="1" x14ac:dyDescent="0.2">
      <c r="A67" s="79"/>
      <c r="B67" s="79"/>
      <c r="C67" s="98"/>
      <c r="D67" s="79"/>
      <c r="E67" s="79"/>
      <c r="F67" s="79"/>
      <c r="G67" s="79"/>
      <c r="H67" s="79"/>
      <c r="I67" s="79"/>
      <c r="J67" s="79"/>
      <c r="K67" s="79"/>
      <c r="L67" s="79"/>
      <c r="M67" s="79"/>
      <c r="N67" s="79"/>
      <c r="O67" s="79"/>
      <c r="P67" s="79"/>
      <c r="Q67" s="79"/>
      <c r="R67" s="79"/>
      <c r="S67" s="79"/>
      <c r="T67" s="79"/>
      <c r="U67" s="79"/>
      <c r="V67" s="79"/>
      <c r="W67" s="79"/>
      <c r="X67" s="79"/>
      <c r="Y67" s="79"/>
      <c r="Z67" s="79"/>
    </row>
    <row r="68" spans="1:26" ht="12.75" customHeight="1" x14ac:dyDescent="0.2">
      <c r="A68" s="79"/>
      <c r="B68" s="79"/>
      <c r="C68" s="98"/>
      <c r="D68" s="79"/>
      <c r="E68" s="79"/>
      <c r="F68" s="79"/>
      <c r="G68" s="79"/>
      <c r="H68" s="79"/>
      <c r="I68" s="79"/>
      <c r="J68" s="79"/>
      <c r="K68" s="79"/>
      <c r="L68" s="79"/>
      <c r="M68" s="79"/>
      <c r="N68" s="79"/>
      <c r="O68" s="79"/>
      <c r="P68" s="79"/>
      <c r="Q68" s="79"/>
      <c r="R68" s="79"/>
      <c r="S68" s="79"/>
      <c r="T68" s="79"/>
      <c r="U68" s="79"/>
      <c r="V68" s="79"/>
      <c r="W68" s="79"/>
      <c r="X68" s="79"/>
      <c r="Y68" s="79"/>
      <c r="Z68" s="79"/>
    </row>
    <row r="69" spans="1:26" ht="12.75" customHeight="1" x14ac:dyDescent="0.2">
      <c r="A69" s="79"/>
      <c r="B69" s="79"/>
      <c r="C69" s="98"/>
      <c r="D69" s="79"/>
      <c r="E69" s="79"/>
      <c r="F69" s="79"/>
      <c r="G69" s="79"/>
      <c r="H69" s="79"/>
      <c r="I69" s="79"/>
      <c r="J69" s="79"/>
      <c r="K69" s="79"/>
      <c r="L69" s="79"/>
      <c r="M69" s="79"/>
      <c r="N69" s="79"/>
      <c r="O69" s="79"/>
      <c r="P69" s="79"/>
      <c r="Q69" s="79"/>
      <c r="R69" s="79"/>
      <c r="S69" s="79"/>
      <c r="T69" s="79"/>
      <c r="U69" s="79"/>
      <c r="V69" s="79"/>
      <c r="W69" s="79"/>
      <c r="X69" s="79"/>
      <c r="Y69" s="79"/>
      <c r="Z69" s="79"/>
    </row>
    <row r="70" spans="1:26" ht="12.75" customHeight="1" x14ac:dyDescent="0.2">
      <c r="A70" s="79"/>
      <c r="B70" s="79"/>
      <c r="C70" s="98"/>
      <c r="D70" s="79"/>
      <c r="E70" s="79"/>
      <c r="F70" s="79"/>
      <c r="G70" s="79"/>
      <c r="H70" s="79"/>
      <c r="I70" s="79"/>
      <c r="J70" s="79"/>
      <c r="K70" s="79"/>
      <c r="L70" s="79"/>
      <c r="M70" s="79"/>
      <c r="N70" s="79"/>
      <c r="O70" s="79"/>
      <c r="P70" s="79"/>
      <c r="Q70" s="79"/>
      <c r="R70" s="79"/>
      <c r="S70" s="79"/>
      <c r="T70" s="79"/>
      <c r="U70" s="79"/>
      <c r="V70" s="79"/>
      <c r="W70" s="79"/>
      <c r="X70" s="79"/>
      <c r="Y70" s="79"/>
      <c r="Z70" s="79"/>
    </row>
    <row r="71" spans="1:26" ht="12.75" customHeight="1" x14ac:dyDescent="0.2">
      <c r="A71" s="79"/>
      <c r="B71" s="79"/>
      <c r="C71" s="98"/>
      <c r="D71" s="79"/>
      <c r="E71" s="79"/>
      <c r="F71" s="79"/>
      <c r="G71" s="79"/>
      <c r="H71" s="79"/>
      <c r="I71" s="79"/>
      <c r="J71" s="79"/>
      <c r="K71" s="79"/>
      <c r="L71" s="79"/>
      <c r="M71" s="79"/>
      <c r="N71" s="79"/>
      <c r="O71" s="79"/>
      <c r="P71" s="79"/>
      <c r="Q71" s="79"/>
      <c r="R71" s="79"/>
      <c r="S71" s="79"/>
      <c r="T71" s="79"/>
      <c r="U71" s="79"/>
      <c r="V71" s="79"/>
      <c r="W71" s="79"/>
      <c r="X71" s="79"/>
      <c r="Y71" s="79"/>
      <c r="Z71" s="79"/>
    </row>
    <row r="72" spans="1:26" ht="12.75" customHeight="1" x14ac:dyDescent="0.2">
      <c r="A72" s="79"/>
      <c r="B72" s="79"/>
      <c r="C72" s="98"/>
      <c r="D72" s="79"/>
      <c r="E72" s="79"/>
      <c r="F72" s="79"/>
      <c r="G72" s="79"/>
      <c r="H72" s="79"/>
      <c r="I72" s="79"/>
      <c r="J72" s="79"/>
      <c r="K72" s="79"/>
      <c r="L72" s="79"/>
      <c r="M72" s="79"/>
      <c r="N72" s="79"/>
      <c r="O72" s="79"/>
      <c r="P72" s="79"/>
      <c r="Q72" s="79"/>
      <c r="R72" s="79"/>
      <c r="S72" s="79"/>
      <c r="T72" s="79"/>
      <c r="U72" s="79"/>
      <c r="V72" s="79"/>
      <c r="W72" s="79"/>
      <c r="X72" s="79"/>
      <c r="Y72" s="79"/>
      <c r="Z72" s="79"/>
    </row>
    <row r="73" spans="1:26" ht="12.75" customHeight="1" x14ac:dyDescent="0.2">
      <c r="A73" s="79"/>
      <c r="B73" s="79"/>
      <c r="C73" s="98"/>
      <c r="D73" s="79"/>
      <c r="E73" s="79"/>
      <c r="F73" s="79"/>
      <c r="G73" s="79"/>
      <c r="H73" s="79"/>
      <c r="I73" s="79"/>
      <c r="J73" s="79"/>
      <c r="K73" s="79"/>
      <c r="L73" s="79"/>
      <c r="M73" s="79"/>
      <c r="N73" s="79"/>
      <c r="O73" s="79"/>
      <c r="P73" s="79"/>
      <c r="Q73" s="79"/>
      <c r="R73" s="79"/>
      <c r="S73" s="79"/>
      <c r="T73" s="79"/>
      <c r="U73" s="79"/>
      <c r="V73" s="79"/>
      <c r="W73" s="79"/>
      <c r="X73" s="79"/>
      <c r="Y73" s="79"/>
      <c r="Z73" s="79"/>
    </row>
    <row r="74" spans="1:26" ht="12.75" customHeight="1" x14ac:dyDescent="0.2">
      <c r="A74" s="79"/>
      <c r="B74" s="79"/>
      <c r="C74" s="98"/>
      <c r="D74" s="79"/>
      <c r="E74" s="79"/>
      <c r="F74" s="79"/>
      <c r="G74" s="79"/>
      <c r="H74" s="79"/>
      <c r="I74" s="79"/>
      <c r="J74" s="79"/>
      <c r="K74" s="79"/>
      <c r="L74" s="79"/>
      <c r="M74" s="79"/>
      <c r="N74" s="79"/>
      <c r="O74" s="79"/>
      <c r="P74" s="79"/>
      <c r="Q74" s="79"/>
      <c r="R74" s="79"/>
      <c r="S74" s="79"/>
      <c r="T74" s="79"/>
      <c r="U74" s="79"/>
      <c r="V74" s="79"/>
      <c r="W74" s="79"/>
      <c r="X74" s="79"/>
      <c r="Y74" s="79"/>
      <c r="Z74" s="79"/>
    </row>
    <row r="75" spans="1:26" ht="12.75" customHeight="1" x14ac:dyDescent="0.2">
      <c r="A75" s="79"/>
      <c r="B75" s="79"/>
      <c r="C75" s="98"/>
      <c r="D75" s="79"/>
      <c r="E75" s="79"/>
      <c r="F75" s="79"/>
      <c r="G75" s="79"/>
      <c r="H75" s="79"/>
      <c r="I75" s="79"/>
      <c r="J75" s="79"/>
      <c r="K75" s="79"/>
      <c r="L75" s="79"/>
      <c r="M75" s="79"/>
      <c r="N75" s="79"/>
      <c r="O75" s="79"/>
      <c r="P75" s="79"/>
      <c r="Q75" s="79"/>
      <c r="R75" s="79"/>
      <c r="S75" s="79"/>
      <c r="T75" s="79"/>
      <c r="U75" s="79"/>
      <c r="V75" s="79"/>
      <c r="W75" s="79"/>
      <c r="X75" s="79"/>
      <c r="Y75" s="79"/>
      <c r="Z75" s="79"/>
    </row>
    <row r="76" spans="1:26" ht="12.75" customHeight="1" x14ac:dyDescent="0.2">
      <c r="A76" s="79"/>
      <c r="B76" s="79"/>
      <c r="C76" s="98"/>
      <c r="D76" s="79"/>
      <c r="E76" s="79"/>
      <c r="F76" s="79"/>
      <c r="G76" s="79"/>
      <c r="H76" s="79"/>
      <c r="I76" s="79"/>
      <c r="J76" s="79"/>
      <c r="K76" s="79"/>
      <c r="L76" s="79"/>
      <c r="M76" s="79"/>
      <c r="N76" s="79"/>
      <c r="O76" s="79"/>
      <c r="P76" s="79"/>
      <c r="Q76" s="79"/>
      <c r="R76" s="79"/>
      <c r="S76" s="79"/>
      <c r="T76" s="79"/>
      <c r="U76" s="79"/>
      <c r="V76" s="79"/>
      <c r="W76" s="79"/>
      <c r="X76" s="79"/>
      <c r="Y76" s="79"/>
      <c r="Z76" s="79"/>
    </row>
    <row r="77" spans="1:26" ht="12.75" customHeight="1" x14ac:dyDescent="0.2">
      <c r="A77" s="79"/>
      <c r="B77" s="79"/>
      <c r="C77" s="98"/>
      <c r="D77" s="79"/>
      <c r="E77" s="79"/>
      <c r="F77" s="79"/>
      <c r="G77" s="79"/>
      <c r="H77" s="79"/>
      <c r="I77" s="79"/>
      <c r="J77" s="79"/>
      <c r="K77" s="79"/>
      <c r="L77" s="79"/>
      <c r="M77" s="79"/>
      <c r="N77" s="79"/>
      <c r="O77" s="79"/>
      <c r="P77" s="79"/>
      <c r="Q77" s="79"/>
      <c r="R77" s="79"/>
      <c r="S77" s="79"/>
      <c r="T77" s="79"/>
      <c r="U77" s="79"/>
      <c r="V77" s="79"/>
      <c r="W77" s="79"/>
      <c r="X77" s="79"/>
      <c r="Y77" s="79"/>
      <c r="Z77" s="79"/>
    </row>
    <row r="78" spans="1:26" ht="12.75" customHeight="1" x14ac:dyDescent="0.2">
      <c r="A78" s="79"/>
      <c r="B78" s="79"/>
      <c r="C78" s="98"/>
      <c r="D78" s="79"/>
      <c r="E78" s="79"/>
      <c r="F78" s="79"/>
      <c r="G78" s="79"/>
      <c r="H78" s="79"/>
      <c r="I78" s="79"/>
      <c r="J78" s="79"/>
      <c r="K78" s="79"/>
      <c r="L78" s="79"/>
      <c r="M78" s="79"/>
      <c r="N78" s="79"/>
      <c r="O78" s="79"/>
      <c r="P78" s="79"/>
      <c r="Q78" s="79"/>
      <c r="R78" s="79"/>
      <c r="S78" s="79"/>
      <c r="T78" s="79"/>
      <c r="U78" s="79"/>
      <c r="V78" s="79"/>
      <c r="W78" s="79"/>
      <c r="X78" s="79"/>
      <c r="Y78" s="79"/>
      <c r="Z78" s="79"/>
    </row>
    <row r="79" spans="1:26" ht="12.75" customHeight="1" x14ac:dyDescent="0.2">
      <c r="A79" s="79"/>
      <c r="B79" s="79"/>
      <c r="C79" s="98"/>
      <c r="D79" s="79"/>
      <c r="E79" s="79"/>
      <c r="F79" s="79"/>
      <c r="G79" s="79"/>
      <c r="H79" s="79"/>
      <c r="I79" s="79"/>
      <c r="J79" s="79"/>
      <c r="K79" s="79"/>
      <c r="L79" s="79"/>
      <c r="M79" s="79"/>
      <c r="N79" s="79"/>
      <c r="O79" s="79"/>
      <c r="P79" s="79"/>
      <c r="Q79" s="79"/>
      <c r="R79" s="79"/>
      <c r="S79" s="79"/>
      <c r="T79" s="79"/>
      <c r="U79" s="79"/>
      <c r="V79" s="79"/>
      <c r="W79" s="79"/>
      <c r="X79" s="79"/>
      <c r="Y79" s="79"/>
      <c r="Z79" s="79"/>
    </row>
    <row r="80" spans="1:26" ht="12.75" customHeight="1" x14ac:dyDescent="0.2">
      <c r="A80" s="79"/>
      <c r="B80" s="79"/>
      <c r="C80" s="98"/>
      <c r="D80" s="79"/>
      <c r="E80" s="79"/>
      <c r="F80" s="79"/>
      <c r="G80" s="79"/>
      <c r="H80" s="79"/>
      <c r="I80" s="79"/>
      <c r="J80" s="79"/>
      <c r="K80" s="79"/>
      <c r="L80" s="79"/>
      <c r="M80" s="79"/>
      <c r="N80" s="79"/>
      <c r="O80" s="79"/>
      <c r="P80" s="79"/>
      <c r="Q80" s="79"/>
      <c r="R80" s="79"/>
      <c r="S80" s="79"/>
      <c r="T80" s="79"/>
      <c r="U80" s="79"/>
      <c r="V80" s="79"/>
      <c r="W80" s="79"/>
      <c r="X80" s="79"/>
      <c r="Y80" s="79"/>
      <c r="Z80" s="79"/>
    </row>
    <row r="81" spans="1:26" ht="12.75" customHeight="1" x14ac:dyDescent="0.2">
      <c r="A81" s="79"/>
      <c r="B81" s="79"/>
      <c r="C81" s="98"/>
      <c r="D81" s="79"/>
      <c r="E81" s="79"/>
      <c r="F81" s="79"/>
      <c r="G81" s="79"/>
      <c r="H81" s="79"/>
      <c r="I81" s="79"/>
      <c r="J81" s="79"/>
      <c r="K81" s="79"/>
      <c r="L81" s="79"/>
      <c r="M81" s="79"/>
      <c r="N81" s="79"/>
      <c r="O81" s="79"/>
      <c r="P81" s="79"/>
      <c r="Q81" s="79"/>
      <c r="R81" s="79"/>
      <c r="S81" s="79"/>
      <c r="T81" s="79"/>
      <c r="U81" s="79"/>
      <c r="V81" s="79"/>
      <c r="W81" s="79"/>
      <c r="X81" s="79"/>
      <c r="Y81" s="79"/>
      <c r="Z81" s="79"/>
    </row>
    <row r="82" spans="1:26" ht="12.75" customHeight="1" x14ac:dyDescent="0.2">
      <c r="A82" s="79"/>
      <c r="B82" s="79"/>
      <c r="C82" s="98"/>
      <c r="D82" s="79"/>
      <c r="E82" s="79"/>
      <c r="F82" s="79"/>
      <c r="G82" s="79"/>
      <c r="H82" s="79"/>
      <c r="I82" s="79"/>
      <c r="J82" s="79"/>
      <c r="K82" s="79"/>
      <c r="L82" s="79"/>
      <c r="M82" s="79"/>
      <c r="N82" s="79"/>
      <c r="O82" s="79"/>
      <c r="P82" s="79"/>
      <c r="Q82" s="79"/>
      <c r="R82" s="79"/>
      <c r="S82" s="79"/>
      <c r="T82" s="79"/>
      <c r="U82" s="79"/>
      <c r="V82" s="79"/>
      <c r="W82" s="79"/>
      <c r="X82" s="79"/>
      <c r="Y82" s="79"/>
      <c r="Z82" s="79"/>
    </row>
    <row r="83" spans="1:26" ht="12.75" customHeight="1" x14ac:dyDescent="0.2">
      <c r="A83" s="79"/>
      <c r="B83" s="79"/>
      <c r="C83" s="98"/>
      <c r="D83" s="79"/>
      <c r="E83" s="79"/>
      <c r="F83" s="79"/>
      <c r="G83" s="79"/>
      <c r="H83" s="79"/>
      <c r="I83" s="79"/>
      <c r="J83" s="79"/>
      <c r="K83" s="79"/>
      <c r="L83" s="79"/>
      <c r="M83" s="79"/>
      <c r="N83" s="79"/>
      <c r="O83" s="79"/>
      <c r="P83" s="79"/>
      <c r="Q83" s="79"/>
      <c r="R83" s="79"/>
      <c r="S83" s="79"/>
      <c r="T83" s="79"/>
      <c r="U83" s="79"/>
      <c r="V83" s="79"/>
      <c r="W83" s="79"/>
      <c r="X83" s="79"/>
      <c r="Y83" s="79"/>
      <c r="Z83" s="79"/>
    </row>
    <row r="84" spans="1:26" ht="12.75" customHeight="1" x14ac:dyDescent="0.2">
      <c r="A84" s="79"/>
      <c r="B84" s="79"/>
      <c r="C84" s="98"/>
      <c r="D84" s="79"/>
      <c r="E84" s="79"/>
      <c r="F84" s="79"/>
      <c r="G84" s="79"/>
      <c r="H84" s="79"/>
      <c r="I84" s="79"/>
      <c r="J84" s="79"/>
      <c r="K84" s="79"/>
      <c r="L84" s="79"/>
      <c r="M84" s="79"/>
      <c r="N84" s="79"/>
      <c r="O84" s="79"/>
      <c r="P84" s="79"/>
      <c r="Q84" s="79"/>
      <c r="R84" s="79"/>
      <c r="S84" s="79"/>
      <c r="T84" s="79"/>
      <c r="U84" s="79"/>
      <c r="V84" s="79"/>
      <c r="W84" s="79"/>
      <c r="X84" s="79"/>
      <c r="Y84" s="79"/>
      <c r="Z84" s="79"/>
    </row>
    <row r="85" spans="1:26" ht="12.75" customHeight="1" x14ac:dyDescent="0.2">
      <c r="A85" s="79"/>
      <c r="B85" s="79"/>
      <c r="C85" s="98"/>
      <c r="D85" s="79"/>
      <c r="E85" s="79"/>
      <c r="F85" s="79"/>
      <c r="G85" s="79"/>
      <c r="H85" s="79"/>
      <c r="I85" s="79"/>
      <c r="J85" s="79"/>
      <c r="K85" s="79"/>
      <c r="L85" s="79"/>
      <c r="M85" s="79"/>
      <c r="N85" s="79"/>
      <c r="O85" s="79"/>
      <c r="P85" s="79"/>
      <c r="Q85" s="79"/>
      <c r="R85" s="79"/>
      <c r="S85" s="79"/>
      <c r="T85" s="79"/>
      <c r="U85" s="79"/>
      <c r="V85" s="79"/>
      <c r="W85" s="79"/>
      <c r="X85" s="79"/>
      <c r="Y85" s="79"/>
      <c r="Z85" s="79"/>
    </row>
    <row r="86" spans="1:26" ht="12.75" customHeight="1" x14ac:dyDescent="0.2">
      <c r="A86" s="79"/>
      <c r="B86" s="79"/>
      <c r="C86" s="98"/>
      <c r="D86" s="79"/>
      <c r="E86" s="79"/>
      <c r="F86" s="79"/>
      <c r="G86" s="79"/>
      <c r="H86" s="79"/>
      <c r="I86" s="79"/>
      <c r="J86" s="79"/>
      <c r="K86" s="79"/>
      <c r="L86" s="79"/>
      <c r="M86" s="79"/>
      <c r="N86" s="79"/>
      <c r="O86" s="79"/>
      <c r="P86" s="79"/>
      <c r="Q86" s="79"/>
      <c r="R86" s="79"/>
      <c r="S86" s="79"/>
      <c r="T86" s="79"/>
      <c r="U86" s="79"/>
      <c r="V86" s="79"/>
      <c r="W86" s="79"/>
      <c r="X86" s="79"/>
      <c r="Y86" s="79"/>
      <c r="Z86" s="79"/>
    </row>
    <row r="87" spans="1:26" ht="12.75" customHeight="1" x14ac:dyDescent="0.2">
      <c r="A87" s="79"/>
      <c r="B87" s="79"/>
      <c r="C87" s="98"/>
      <c r="D87" s="79"/>
      <c r="E87" s="79"/>
      <c r="F87" s="79"/>
      <c r="G87" s="79"/>
      <c r="H87" s="79"/>
      <c r="I87" s="79"/>
      <c r="J87" s="79"/>
      <c r="K87" s="79"/>
      <c r="L87" s="79"/>
      <c r="M87" s="79"/>
      <c r="N87" s="79"/>
      <c r="O87" s="79"/>
      <c r="P87" s="79"/>
      <c r="Q87" s="79"/>
      <c r="R87" s="79"/>
      <c r="S87" s="79"/>
      <c r="T87" s="79"/>
      <c r="U87" s="79"/>
      <c r="V87" s="79"/>
      <c r="W87" s="79"/>
      <c r="X87" s="79"/>
      <c r="Y87" s="79"/>
      <c r="Z87" s="79"/>
    </row>
    <row r="88" spans="1:26" ht="12.75" customHeight="1" x14ac:dyDescent="0.2">
      <c r="A88" s="79"/>
      <c r="B88" s="79"/>
      <c r="C88" s="98"/>
      <c r="D88" s="79"/>
      <c r="E88" s="79"/>
      <c r="F88" s="79"/>
      <c r="G88" s="79"/>
      <c r="H88" s="79"/>
      <c r="I88" s="79"/>
      <c r="J88" s="79"/>
      <c r="K88" s="79"/>
      <c r="L88" s="79"/>
      <c r="M88" s="79"/>
      <c r="N88" s="79"/>
      <c r="O88" s="79"/>
      <c r="P88" s="79"/>
      <c r="Q88" s="79"/>
      <c r="R88" s="79"/>
      <c r="S88" s="79"/>
      <c r="T88" s="79"/>
      <c r="U88" s="79"/>
      <c r="V88" s="79"/>
      <c r="W88" s="79"/>
      <c r="X88" s="79"/>
      <c r="Y88" s="79"/>
      <c r="Z88" s="79"/>
    </row>
    <row r="89" spans="1:26" ht="12.75" customHeight="1" x14ac:dyDescent="0.2">
      <c r="A89" s="79"/>
      <c r="B89" s="79"/>
      <c r="C89" s="98"/>
      <c r="D89" s="79"/>
      <c r="E89" s="79"/>
      <c r="F89" s="79"/>
      <c r="G89" s="79"/>
      <c r="H89" s="79"/>
      <c r="I89" s="79"/>
      <c r="J89" s="79"/>
      <c r="K89" s="79"/>
      <c r="L89" s="79"/>
      <c r="M89" s="79"/>
      <c r="N89" s="79"/>
      <c r="O89" s="79"/>
      <c r="P89" s="79"/>
      <c r="Q89" s="79"/>
      <c r="R89" s="79"/>
      <c r="S89" s="79"/>
      <c r="T89" s="79"/>
      <c r="U89" s="79"/>
      <c r="V89" s="79"/>
      <c r="W89" s="79"/>
      <c r="X89" s="79"/>
      <c r="Y89" s="79"/>
      <c r="Z89" s="79"/>
    </row>
    <row r="90" spans="1:26" ht="12.75" customHeight="1" x14ac:dyDescent="0.2">
      <c r="A90" s="79"/>
      <c r="B90" s="79"/>
      <c r="C90" s="98"/>
      <c r="D90" s="79"/>
      <c r="E90" s="79"/>
      <c r="F90" s="79"/>
      <c r="G90" s="79"/>
      <c r="H90" s="79"/>
      <c r="I90" s="79"/>
      <c r="J90" s="79"/>
      <c r="K90" s="79"/>
      <c r="L90" s="79"/>
      <c r="M90" s="79"/>
      <c r="N90" s="79"/>
      <c r="O90" s="79"/>
      <c r="P90" s="79"/>
      <c r="Q90" s="79"/>
      <c r="R90" s="79"/>
      <c r="S90" s="79"/>
      <c r="T90" s="79"/>
      <c r="U90" s="79"/>
      <c r="V90" s="79"/>
      <c r="W90" s="79"/>
      <c r="X90" s="79"/>
      <c r="Y90" s="79"/>
      <c r="Z90" s="79"/>
    </row>
    <row r="91" spans="1:26" ht="12.75" customHeight="1" x14ac:dyDescent="0.2">
      <c r="A91" s="79"/>
      <c r="B91" s="79"/>
      <c r="C91" s="98"/>
      <c r="D91" s="79"/>
      <c r="E91" s="79"/>
      <c r="F91" s="79"/>
      <c r="G91" s="79"/>
      <c r="H91" s="79"/>
      <c r="I91" s="79"/>
      <c r="J91" s="79"/>
      <c r="K91" s="79"/>
      <c r="L91" s="79"/>
      <c r="M91" s="79"/>
      <c r="N91" s="79"/>
      <c r="O91" s="79"/>
      <c r="P91" s="79"/>
      <c r="Q91" s="79"/>
      <c r="R91" s="79"/>
      <c r="S91" s="79"/>
      <c r="T91" s="79"/>
      <c r="U91" s="79"/>
      <c r="V91" s="79"/>
      <c r="W91" s="79"/>
      <c r="X91" s="79"/>
      <c r="Y91" s="79"/>
      <c r="Z91" s="79"/>
    </row>
    <row r="92" spans="1:26" ht="12.75" customHeight="1" x14ac:dyDescent="0.2">
      <c r="A92" s="79"/>
      <c r="B92" s="79"/>
      <c r="C92" s="98"/>
      <c r="D92" s="79"/>
      <c r="E92" s="79"/>
      <c r="F92" s="79"/>
      <c r="G92" s="79"/>
      <c r="H92" s="79"/>
      <c r="I92" s="79"/>
      <c r="J92" s="79"/>
      <c r="K92" s="79"/>
      <c r="L92" s="79"/>
      <c r="M92" s="79"/>
      <c r="N92" s="79"/>
      <c r="O92" s="79"/>
      <c r="P92" s="79"/>
      <c r="Q92" s="79"/>
      <c r="R92" s="79"/>
      <c r="S92" s="79"/>
      <c r="T92" s="79"/>
      <c r="U92" s="79"/>
      <c r="V92" s="79"/>
      <c r="W92" s="79"/>
      <c r="X92" s="79"/>
      <c r="Y92" s="79"/>
      <c r="Z92" s="79"/>
    </row>
    <row r="93" spans="1:26" ht="12.75" customHeight="1" x14ac:dyDescent="0.2">
      <c r="A93" s="79"/>
      <c r="B93" s="79"/>
      <c r="C93" s="98"/>
      <c r="D93" s="79"/>
      <c r="E93" s="79"/>
      <c r="F93" s="79"/>
      <c r="G93" s="79"/>
      <c r="H93" s="79"/>
      <c r="I93" s="79"/>
      <c r="J93" s="79"/>
      <c r="K93" s="79"/>
      <c r="L93" s="79"/>
      <c r="M93" s="79"/>
      <c r="N93" s="79"/>
      <c r="O93" s="79"/>
      <c r="P93" s="79"/>
      <c r="Q93" s="79"/>
      <c r="R93" s="79"/>
      <c r="S93" s="79"/>
      <c r="T93" s="79"/>
      <c r="U93" s="79"/>
      <c r="V93" s="79"/>
      <c r="W93" s="79"/>
      <c r="X93" s="79"/>
      <c r="Y93" s="79"/>
      <c r="Z93" s="79"/>
    </row>
    <row r="94" spans="1:26" ht="12.75" customHeight="1" x14ac:dyDescent="0.2">
      <c r="A94" s="79"/>
      <c r="B94" s="79"/>
      <c r="C94" s="98"/>
      <c r="D94" s="79"/>
      <c r="E94" s="79"/>
      <c r="F94" s="79"/>
      <c r="G94" s="79"/>
      <c r="H94" s="79"/>
      <c r="I94" s="79"/>
      <c r="J94" s="79"/>
      <c r="K94" s="79"/>
      <c r="L94" s="79"/>
      <c r="M94" s="79"/>
      <c r="N94" s="79"/>
      <c r="O94" s="79"/>
      <c r="P94" s="79"/>
      <c r="Q94" s="79"/>
      <c r="R94" s="79"/>
      <c r="S94" s="79"/>
      <c r="T94" s="79"/>
      <c r="U94" s="79"/>
      <c r="V94" s="79"/>
      <c r="W94" s="79"/>
      <c r="X94" s="79"/>
      <c r="Y94" s="79"/>
      <c r="Z94" s="79"/>
    </row>
    <row r="95" spans="1:26" ht="12.75" customHeight="1" x14ac:dyDescent="0.2">
      <c r="A95" s="79"/>
      <c r="B95" s="79"/>
      <c r="C95" s="98"/>
      <c r="D95" s="79"/>
      <c r="E95" s="79"/>
      <c r="F95" s="79"/>
      <c r="G95" s="79"/>
      <c r="H95" s="79"/>
      <c r="I95" s="79"/>
      <c r="J95" s="79"/>
      <c r="K95" s="79"/>
      <c r="L95" s="79"/>
      <c r="M95" s="79"/>
      <c r="N95" s="79"/>
      <c r="O95" s="79"/>
      <c r="P95" s="79"/>
      <c r="Q95" s="79"/>
      <c r="R95" s="79"/>
      <c r="S95" s="79"/>
      <c r="T95" s="79"/>
      <c r="U95" s="79"/>
      <c r="V95" s="79"/>
      <c r="W95" s="79"/>
      <c r="X95" s="79"/>
      <c r="Y95" s="79"/>
      <c r="Z95" s="79"/>
    </row>
    <row r="96" spans="1:26" ht="12.75" customHeight="1" x14ac:dyDescent="0.2">
      <c r="A96" s="79"/>
      <c r="B96" s="79"/>
      <c r="C96" s="98"/>
      <c r="D96" s="79"/>
      <c r="E96" s="79"/>
      <c r="F96" s="79"/>
      <c r="G96" s="79"/>
      <c r="H96" s="79"/>
      <c r="I96" s="79"/>
      <c r="J96" s="79"/>
      <c r="K96" s="79"/>
      <c r="L96" s="79"/>
      <c r="M96" s="79"/>
      <c r="N96" s="79"/>
      <c r="O96" s="79"/>
      <c r="P96" s="79"/>
      <c r="Q96" s="79"/>
      <c r="R96" s="79"/>
      <c r="S96" s="79"/>
      <c r="T96" s="79"/>
      <c r="U96" s="79"/>
      <c r="V96" s="79"/>
      <c r="W96" s="79"/>
      <c r="X96" s="79"/>
      <c r="Y96" s="79"/>
      <c r="Z96" s="79"/>
    </row>
    <row r="97" spans="1:26" ht="12.75" customHeight="1" x14ac:dyDescent="0.2">
      <c r="A97" s="79"/>
      <c r="B97" s="79"/>
      <c r="C97" s="98"/>
      <c r="D97" s="79"/>
      <c r="E97" s="79"/>
      <c r="F97" s="79"/>
      <c r="G97" s="79"/>
      <c r="H97" s="79"/>
      <c r="I97" s="79"/>
      <c r="J97" s="79"/>
      <c r="K97" s="79"/>
      <c r="L97" s="79"/>
      <c r="M97" s="79"/>
      <c r="N97" s="79"/>
      <c r="O97" s="79"/>
      <c r="P97" s="79"/>
      <c r="Q97" s="79"/>
      <c r="R97" s="79"/>
      <c r="S97" s="79"/>
      <c r="T97" s="79"/>
      <c r="U97" s="79"/>
      <c r="V97" s="79"/>
      <c r="W97" s="79"/>
      <c r="X97" s="79"/>
      <c r="Y97" s="79"/>
      <c r="Z97" s="79"/>
    </row>
    <row r="98" spans="1:26" ht="12.75" customHeight="1" x14ac:dyDescent="0.2">
      <c r="A98" s="79"/>
      <c r="B98" s="79"/>
      <c r="C98" s="98"/>
      <c r="D98" s="79"/>
      <c r="E98" s="79"/>
      <c r="F98" s="79"/>
      <c r="G98" s="79"/>
      <c r="H98" s="79"/>
      <c r="I98" s="79"/>
      <c r="J98" s="79"/>
      <c r="K98" s="79"/>
      <c r="L98" s="79"/>
      <c r="M98" s="79"/>
      <c r="N98" s="79"/>
      <c r="O98" s="79"/>
      <c r="P98" s="79"/>
      <c r="Q98" s="79"/>
      <c r="R98" s="79"/>
      <c r="S98" s="79"/>
      <c r="T98" s="79"/>
      <c r="U98" s="79"/>
      <c r="V98" s="79"/>
      <c r="W98" s="79"/>
      <c r="X98" s="79"/>
      <c r="Y98" s="79"/>
      <c r="Z98" s="79"/>
    </row>
    <row r="99" spans="1:26" ht="12.75" customHeight="1" x14ac:dyDescent="0.2">
      <c r="A99" s="79"/>
      <c r="B99" s="79"/>
      <c r="C99" s="98"/>
      <c r="D99" s="79"/>
      <c r="E99" s="79"/>
      <c r="F99" s="79"/>
      <c r="G99" s="79"/>
      <c r="H99" s="79"/>
      <c r="I99" s="79"/>
      <c r="J99" s="79"/>
      <c r="K99" s="79"/>
      <c r="L99" s="79"/>
      <c r="M99" s="79"/>
      <c r="N99" s="79"/>
      <c r="O99" s="79"/>
      <c r="P99" s="79"/>
      <c r="Q99" s="79"/>
      <c r="R99" s="79"/>
      <c r="S99" s="79"/>
      <c r="T99" s="79"/>
      <c r="U99" s="79"/>
      <c r="V99" s="79"/>
      <c r="W99" s="79"/>
      <c r="X99" s="79"/>
      <c r="Y99" s="79"/>
      <c r="Z99" s="79"/>
    </row>
    <row r="100" spans="1:26" ht="12.75" customHeight="1" x14ac:dyDescent="0.2">
      <c r="A100" s="79"/>
      <c r="B100" s="79"/>
      <c r="C100" s="98"/>
      <c r="D100" s="79"/>
      <c r="E100" s="79"/>
      <c r="F100" s="79"/>
      <c r="G100" s="79"/>
      <c r="H100" s="79"/>
      <c r="I100" s="79"/>
      <c r="J100" s="79"/>
      <c r="K100" s="79"/>
      <c r="L100" s="79"/>
      <c r="M100" s="79"/>
      <c r="N100" s="79"/>
      <c r="O100" s="79"/>
      <c r="P100" s="79"/>
      <c r="Q100" s="79"/>
      <c r="R100" s="79"/>
      <c r="S100" s="79"/>
      <c r="T100" s="79"/>
      <c r="U100" s="79"/>
      <c r="V100" s="79"/>
      <c r="W100" s="79"/>
      <c r="X100" s="79"/>
      <c r="Y100" s="79"/>
      <c r="Z100" s="79"/>
    </row>
    <row r="101" spans="1:26" ht="12.75" customHeight="1" x14ac:dyDescent="0.2">
      <c r="A101" s="79"/>
      <c r="B101" s="79"/>
      <c r="C101" s="98"/>
      <c r="D101" s="79"/>
      <c r="E101" s="79"/>
      <c r="F101" s="79"/>
      <c r="G101" s="79"/>
      <c r="H101" s="79"/>
      <c r="I101" s="79"/>
      <c r="J101" s="79"/>
      <c r="K101" s="79"/>
      <c r="L101" s="79"/>
      <c r="M101" s="79"/>
      <c r="N101" s="79"/>
      <c r="O101" s="79"/>
      <c r="P101" s="79"/>
      <c r="Q101" s="79"/>
      <c r="R101" s="79"/>
      <c r="S101" s="79"/>
      <c r="T101" s="79"/>
      <c r="U101" s="79"/>
      <c r="V101" s="79"/>
      <c r="W101" s="79"/>
      <c r="X101" s="79"/>
      <c r="Y101" s="79"/>
      <c r="Z101" s="79"/>
    </row>
    <row r="102" spans="1:26" ht="12.75" customHeight="1" x14ac:dyDescent="0.2">
      <c r="A102" s="79"/>
      <c r="B102" s="79"/>
      <c r="C102" s="98"/>
      <c r="D102" s="79"/>
      <c r="E102" s="79"/>
      <c r="F102" s="79"/>
      <c r="G102" s="79"/>
      <c r="H102" s="79"/>
      <c r="I102" s="79"/>
      <c r="J102" s="79"/>
      <c r="K102" s="79"/>
      <c r="L102" s="79"/>
      <c r="M102" s="79"/>
      <c r="N102" s="79"/>
      <c r="O102" s="79"/>
      <c r="P102" s="79"/>
      <c r="Q102" s="79"/>
      <c r="R102" s="79"/>
      <c r="S102" s="79"/>
      <c r="T102" s="79"/>
      <c r="U102" s="79"/>
      <c r="V102" s="79"/>
      <c r="W102" s="79"/>
      <c r="X102" s="79"/>
      <c r="Y102" s="79"/>
      <c r="Z102" s="79"/>
    </row>
    <row r="103" spans="1:26" ht="12.75" customHeight="1" x14ac:dyDescent="0.2">
      <c r="A103" s="79"/>
      <c r="B103" s="79"/>
      <c r="C103" s="98"/>
      <c r="D103" s="79"/>
      <c r="E103" s="79"/>
      <c r="F103" s="79"/>
      <c r="G103" s="79"/>
      <c r="H103" s="79"/>
      <c r="I103" s="79"/>
      <c r="J103" s="79"/>
      <c r="K103" s="79"/>
      <c r="L103" s="79"/>
      <c r="M103" s="79"/>
      <c r="N103" s="79"/>
      <c r="O103" s="79"/>
      <c r="P103" s="79"/>
      <c r="Q103" s="79"/>
      <c r="R103" s="79"/>
      <c r="S103" s="79"/>
      <c r="T103" s="79"/>
      <c r="U103" s="79"/>
      <c r="V103" s="79"/>
      <c r="W103" s="79"/>
      <c r="X103" s="79"/>
      <c r="Y103" s="79"/>
      <c r="Z103" s="79"/>
    </row>
    <row r="104" spans="1:26" ht="12.75" customHeight="1" x14ac:dyDescent="0.2">
      <c r="A104" s="79"/>
      <c r="B104" s="79"/>
      <c r="C104" s="98"/>
      <c r="D104" s="79"/>
      <c r="E104" s="79"/>
      <c r="F104" s="79"/>
      <c r="G104" s="79"/>
      <c r="H104" s="79"/>
      <c r="I104" s="79"/>
      <c r="J104" s="79"/>
      <c r="K104" s="79"/>
      <c r="L104" s="79"/>
      <c r="M104" s="79"/>
      <c r="N104" s="79"/>
      <c r="O104" s="79"/>
      <c r="P104" s="79"/>
      <c r="Q104" s="79"/>
      <c r="R104" s="79"/>
      <c r="S104" s="79"/>
      <c r="T104" s="79"/>
      <c r="U104" s="79"/>
      <c r="V104" s="79"/>
      <c r="W104" s="79"/>
      <c r="X104" s="79"/>
      <c r="Y104" s="79"/>
      <c r="Z104" s="79"/>
    </row>
    <row r="105" spans="1:26" ht="12.75" customHeight="1" x14ac:dyDescent="0.2">
      <c r="A105" s="79"/>
      <c r="B105" s="79"/>
      <c r="C105" s="98"/>
      <c r="D105" s="79"/>
      <c r="E105" s="79"/>
      <c r="F105" s="79"/>
      <c r="G105" s="79"/>
      <c r="H105" s="79"/>
      <c r="I105" s="79"/>
      <c r="J105" s="79"/>
      <c r="K105" s="79"/>
      <c r="L105" s="79"/>
      <c r="M105" s="79"/>
      <c r="N105" s="79"/>
      <c r="O105" s="79"/>
      <c r="P105" s="79"/>
      <c r="Q105" s="79"/>
      <c r="R105" s="79"/>
      <c r="S105" s="79"/>
      <c r="T105" s="79"/>
      <c r="U105" s="79"/>
      <c r="V105" s="79"/>
      <c r="W105" s="79"/>
      <c r="X105" s="79"/>
      <c r="Y105" s="79"/>
      <c r="Z105" s="79"/>
    </row>
    <row r="106" spans="1:26" ht="12.75" customHeight="1" x14ac:dyDescent="0.2">
      <c r="A106" s="79"/>
      <c r="B106" s="79"/>
      <c r="C106" s="98"/>
      <c r="D106" s="79"/>
      <c r="E106" s="79"/>
      <c r="F106" s="79"/>
      <c r="G106" s="79"/>
      <c r="H106" s="79"/>
      <c r="I106" s="79"/>
      <c r="J106" s="79"/>
      <c r="K106" s="79"/>
      <c r="L106" s="79"/>
      <c r="M106" s="79"/>
      <c r="N106" s="79"/>
      <c r="O106" s="79"/>
      <c r="P106" s="79"/>
      <c r="Q106" s="79"/>
      <c r="R106" s="79"/>
      <c r="S106" s="79"/>
      <c r="T106" s="79"/>
      <c r="U106" s="79"/>
      <c r="V106" s="79"/>
      <c r="W106" s="79"/>
      <c r="X106" s="79"/>
      <c r="Y106" s="79"/>
      <c r="Z106" s="79"/>
    </row>
    <row r="107" spans="1:26" ht="12.75" customHeight="1" x14ac:dyDescent="0.2">
      <c r="A107" s="79"/>
      <c r="B107" s="79"/>
      <c r="C107" s="98"/>
      <c r="D107" s="79"/>
      <c r="E107" s="79"/>
      <c r="F107" s="79"/>
      <c r="G107" s="79"/>
      <c r="H107" s="79"/>
      <c r="I107" s="79"/>
      <c r="J107" s="79"/>
      <c r="K107" s="79"/>
      <c r="L107" s="79"/>
      <c r="M107" s="79"/>
      <c r="N107" s="79"/>
      <c r="O107" s="79"/>
      <c r="P107" s="79"/>
      <c r="Q107" s="79"/>
      <c r="R107" s="79"/>
      <c r="S107" s="79"/>
      <c r="T107" s="79"/>
      <c r="U107" s="79"/>
      <c r="V107" s="79"/>
      <c r="W107" s="79"/>
      <c r="X107" s="79"/>
      <c r="Y107" s="79"/>
      <c r="Z107" s="79"/>
    </row>
    <row r="108" spans="1:26" ht="12.75" customHeight="1" x14ac:dyDescent="0.2">
      <c r="A108" s="79"/>
      <c r="B108" s="79"/>
      <c r="C108" s="98"/>
      <c r="D108" s="79"/>
      <c r="E108" s="79"/>
      <c r="F108" s="79"/>
      <c r="G108" s="79"/>
      <c r="H108" s="79"/>
      <c r="I108" s="79"/>
      <c r="J108" s="79"/>
      <c r="K108" s="79"/>
      <c r="L108" s="79"/>
      <c r="M108" s="79"/>
      <c r="N108" s="79"/>
      <c r="O108" s="79"/>
      <c r="P108" s="79"/>
      <c r="Q108" s="79"/>
      <c r="R108" s="79"/>
      <c r="S108" s="79"/>
      <c r="T108" s="79"/>
      <c r="U108" s="79"/>
      <c r="V108" s="79"/>
      <c r="W108" s="79"/>
      <c r="X108" s="79"/>
      <c r="Y108" s="79"/>
      <c r="Z108" s="79"/>
    </row>
    <row r="109" spans="1:26" ht="12.75" customHeight="1" x14ac:dyDescent="0.2">
      <c r="A109" s="79"/>
      <c r="B109" s="79"/>
      <c r="C109" s="98"/>
      <c r="D109" s="79"/>
      <c r="E109" s="79"/>
      <c r="F109" s="79"/>
      <c r="G109" s="79"/>
      <c r="H109" s="79"/>
      <c r="I109" s="79"/>
      <c r="J109" s="79"/>
      <c r="K109" s="79"/>
      <c r="L109" s="79"/>
      <c r="M109" s="79"/>
      <c r="N109" s="79"/>
      <c r="O109" s="79"/>
      <c r="P109" s="79"/>
      <c r="Q109" s="79"/>
      <c r="R109" s="79"/>
      <c r="S109" s="79"/>
      <c r="T109" s="79"/>
      <c r="U109" s="79"/>
      <c r="V109" s="79"/>
      <c r="W109" s="79"/>
      <c r="X109" s="79"/>
      <c r="Y109" s="79"/>
      <c r="Z109" s="79"/>
    </row>
    <row r="110" spans="1:26" ht="12.75" customHeight="1" x14ac:dyDescent="0.2">
      <c r="A110" s="79"/>
      <c r="B110" s="79"/>
      <c r="C110" s="98"/>
      <c r="D110" s="79"/>
      <c r="E110" s="79"/>
      <c r="F110" s="79"/>
      <c r="G110" s="79"/>
      <c r="H110" s="79"/>
      <c r="I110" s="79"/>
      <c r="J110" s="79"/>
      <c r="K110" s="79"/>
      <c r="L110" s="79"/>
      <c r="M110" s="79"/>
      <c r="N110" s="79"/>
      <c r="O110" s="79"/>
      <c r="P110" s="79"/>
      <c r="Q110" s="79"/>
      <c r="R110" s="79"/>
      <c r="S110" s="79"/>
      <c r="T110" s="79"/>
      <c r="U110" s="79"/>
      <c r="V110" s="79"/>
      <c r="W110" s="79"/>
      <c r="X110" s="79"/>
      <c r="Y110" s="79"/>
      <c r="Z110" s="79"/>
    </row>
    <row r="111" spans="1:26" ht="12.75" customHeight="1" x14ac:dyDescent="0.2">
      <c r="A111" s="79"/>
      <c r="B111" s="79"/>
      <c r="C111" s="98"/>
      <c r="D111" s="79"/>
      <c r="E111" s="79"/>
      <c r="F111" s="79"/>
      <c r="G111" s="79"/>
      <c r="H111" s="79"/>
      <c r="I111" s="79"/>
      <c r="J111" s="79"/>
      <c r="K111" s="79"/>
      <c r="L111" s="79"/>
      <c r="M111" s="79"/>
      <c r="N111" s="79"/>
      <c r="O111" s="79"/>
      <c r="P111" s="79"/>
      <c r="Q111" s="79"/>
      <c r="R111" s="79"/>
      <c r="S111" s="79"/>
      <c r="T111" s="79"/>
      <c r="U111" s="79"/>
      <c r="V111" s="79"/>
      <c r="W111" s="79"/>
      <c r="X111" s="79"/>
      <c r="Y111" s="79"/>
      <c r="Z111" s="79"/>
    </row>
    <row r="112" spans="1:26" ht="12.75" customHeight="1" x14ac:dyDescent="0.2">
      <c r="A112" s="79"/>
      <c r="B112" s="79"/>
      <c r="C112" s="98"/>
      <c r="D112" s="79"/>
      <c r="E112" s="79"/>
      <c r="F112" s="79"/>
      <c r="G112" s="79"/>
      <c r="H112" s="79"/>
      <c r="I112" s="79"/>
      <c r="J112" s="79"/>
      <c r="K112" s="79"/>
      <c r="L112" s="79"/>
      <c r="M112" s="79"/>
      <c r="N112" s="79"/>
      <c r="O112" s="79"/>
      <c r="P112" s="79"/>
      <c r="Q112" s="79"/>
      <c r="R112" s="79"/>
      <c r="S112" s="79"/>
      <c r="T112" s="79"/>
      <c r="U112" s="79"/>
      <c r="V112" s="79"/>
      <c r="W112" s="79"/>
      <c r="X112" s="79"/>
      <c r="Y112" s="79"/>
      <c r="Z112" s="79"/>
    </row>
    <row r="113" spans="1:26" ht="12.75" customHeight="1" x14ac:dyDescent="0.2">
      <c r="A113" s="79"/>
      <c r="B113" s="79"/>
      <c r="C113" s="98"/>
      <c r="D113" s="79"/>
      <c r="E113" s="79"/>
      <c r="F113" s="79"/>
      <c r="G113" s="79"/>
      <c r="H113" s="79"/>
      <c r="I113" s="79"/>
      <c r="J113" s="79"/>
      <c r="K113" s="79"/>
      <c r="L113" s="79"/>
      <c r="M113" s="79"/>
      <c r="N113" s="79"/>
      <c r="O113" s="79"/>
      <c r="P113" s="79"/>
      <c r="Q113" s="79"/>
      <c r="R113" s="79"/>
      <c r="S113" s="79"/>
      <c r="T113" s="79"/>
      <c r="U113" s="79"/>
      <c r="V113" s="79"/>
      <c r="W113" s="79"/>
      <c r="X113" s="79"/>
      <c r="Y113" s="79"/>
      <c r="Z113" s="79"/>
    </row>
    <row r="114" spans="1:26" ht="12.75" customHeight="1" x14ac:dyDescent="0.2">
      <c r="A114" s="79"/>
      <c r="B114" s="79"/>
      <c r="C114" s="98"/>
      <c r="D114" s="79"/>
      <c r="E114" s="79"/>
      <c r="F114" s="79"/>
      <c r="G114" s="79"/>
      <c r="H114" s="79"/>
      <c r="I114" s="79"/>
      <c r="J114" s="79"/>
      <c r="K114" s="79"/>
      <c r="L114" s="79"/>
      <c r="M114" s="79"/>
      <c r="N114" s="79"/>
      <c r="O114" s="79"/>
      <c r="P114" s="79"/>
      <c r="Q114" s="79"/>
      <c r="R114" s="79"/>
      <c r="S114" s="79"/>
      <c r="T114" s="79"/>
      <c r="U114" s="79"/>
      <c r="V114" s="79"/>
      <c r="W114" s="79"/>
      <c r="X114" s="79"/>
      <c r="Y114" s="79"/>
      <c r="Z114" s="79"/>
    </row>
    <row r="115" spans="1:26" ht="12.75" customHeight="1" x14ac:dyDescent="0.2">
      <c r="A115" s="79"/>
      <c r="B115" s="79"/>
      <c r="C115" s="98"/>
      <c r="D115" s="79"/>
      <c r="E115" s="79"/>
      <c r="F115" s="79"/>
      <c r="G115" s="79"/>
      <c r="H115" s="79"/>
      <c r="I115" s="79"/>
      <c r="J115" s="79"/>
      <c r="K115" s="79"/>
      <c r="L115" s="79"/>
      <c r="M115" s="79"/>
      <c r="N115" s="79"/>
      <c r="O115" s="79"/>
      <c r="P115" s="79"/>
      <c r="Q115" s="79"/>
      <c r="R115" s="79"/>
      <c r="S115" s="79"/>
      <c r="T115" s="79"/>
      <c r="U115" s="79"/>
      <c r="V115" s="79"/>
      <c r="W115" s="79"/>
      <c r="X115" s="79"/>
      <c r="Y115" s="79"/>
      <c r="Z115" s="79"/>
    </row>
    <row r="116" spans="1:26" ht="12.75" customHeight="1" x14ac:dyDescent="0.2">
      <c r="A116" s="79"/>
      <c r="B116" s="79"/>
      <c r="C116" s="98"/>
      <c r="D116" s="79"/>
      <c r="E116" s="79"/>
      <c r="F116" s="79"/>
      <c r="G116" s="79"/>
      <c r="H116" s="79"/>
      <c r="I116" s="79"/>
      <c r="J116" s="79"/>
      <c r="K116" s="79"/>
      <c r="L116" s="79"/>
      <c r="M116" s="79"/>
      <c r="N116" s="79"/>
      <c r="O116" s="79"/>
      <c r="P116" s="79"/>
      <c r="Q116" s="79"/>
      <c r="R116" s="79"/>
      <c r="S116" s="79"/>
      <c r="T116" s="79"/>
      <c r="U116" s="79"/>
      <c r="V116" s="79"/>
      <c r="W116" s="79"/>
      <c r="X116" s="79"/>
      <c r="Y116" s="79"/>
      <c r="Z116" s="79"/>
    </row>
    <row r="117" spans="1:26" ht="12.75" customHeight="1" x14ac:dyDescent="0.2">
      <c r="A117" s="79"/>
      <c r="B117" s="79"/>
      <c r="C117" s="98"/>
      <c r="D117" s="79"/>
      <c r="E117" s="79"/>
      <c r="F117" s="79"/>
      <c r="G117" s="79"/>
      <c r="H117" s="79"/>
      <c r="I117" s="79"/>
      <c r="J117" s="79"/>
      <c r="K117" s="79"/>
      <c r="L117" s="79"/>
      <c r="M117" s="79"/>
      <c r="N117" s="79"/>
      <c r="O117" s="79"/>
      <c r="P117" s="79"/>
      <c r="Q117" s="79"/>
      <c r="R117" s="79"/>
      <c r="S117" s="79"/>
      <c r="T117" s="79"/>
      <c r="U117" s="79"/>
      <c r="V117" s="79"/>
      <c r="W117" s="79"/>
      <c r="X117" s="79"/>
      <c r="Y117" s="79"/>
      <c r="Z117" s="79"/>
    </row>
    <row r="118" spans="1:26" ht="12.75" customHeight="1" x14ac:dyDescent="0.2">
      <c r="A118" s="79"/>
      <c r="B118" s="79"/>
      <c r="C118" s="98"/>
      <c r="D118" s="79"/>
      <c r="E118" s="79"/>
      <c r="F118" s="79"/>
      <c r="G118" s="79"/>
      <c r="H118" s="79"/>
      <c r="I118" s="79"/>
      <c r="J118" s="79"/>
      <c r="K118" s="79"/>
      <c r="L118" s="79"/>
      <c r="M118" s="79"/>
      <c r="N118" s="79"/>
      <c r="O118" s="79"/>
      <c r="P118" s="79"/>
      <c r="Q118" s="79"/>
      <c r="R118" s="79"/>
      <c r="S118" s="79"/>
      <c r="T118" s="79"/>
      <c r="U118" s="79"/>
      <c r="V118" s="79"/>
      <c r="W118" s="79"/>
      <c r="X118" s="79"/>
      <c r="Y118" s="79"/>
      <c r="Z118" s="79"/>
    </row>
    <row r="119" spans="1:26" ht="12.75" customHeight="1" x14ac:dyDescent="0.2">
      <c r="A119" s="79"/>
      <c r="B119" s="79"/>
      <c r="C119" s="98"/>
      <c r="D119" s="79"/>
      <c r="E119" s="79"/>
      <c r="F119" s="79"/>
      <c r="G119" s="79"/>
      <c r="H119" s="79"/>
      <c r="I119" s="79"/>
      <c r="J119" s="79"/>
      <c r="K119" s="79"/>
      <c r="L119" s="79"/>
      <c r="M119" s="79"/>
      <c r="N119" s="79"/>
      <c r="O119" s="79"/>
      <c r="P119" s="79"/>
      <c r="Q119" s="79"/>
      <c r="R119" s="79"/>
      <c r="S119" s="79"/>
      <c r="T119" s="79"/>
      <c r="U119" s="79"/>
      <c r="V119" s="79"/>
      <c r="W119" s="79"/>
      <c r="X119" s="79"/>
      <c r="Y119" s="79"/>
      <c r="Z119" s="79"/>
    </row>
    <row r="120" spans="1:26" ht="12.75" customHeight="1" x14ac:dyDescent="0.2">
      <c r="A120" s="79"/>
      <c r="B120" s="79"/>
      <c r="C120" s="98"/>
      <c r="D120" s="79"/>
      <c r="E120" s="79"/>
      <c r="F120" s="79"/>
      <c r="G120" s="79"/>
      <c r="H120" s="79"/>
      <c r="I120" s="79"/>
      <c r="J120" s="79"/>
      <c r="K120" s="79"/>
      <c r="L120" s="79"/>
      <c r="M120" s="79"/>
      <c r="N120" s="79"/>
      <c r="O120" s="79"/>
      <c r="P120" s="79"/>
      <c r="Q120" s="79"/>
      <c r="R120" s="79"/>
      <c r="S120" s="79"/>
      <c r="T120" s="79"/>
      <c r="U120" s="79"/>
      <c r="V120" s="79"/>
      <c r="W120" s="79"/>
      <c r="X120" s="79"/>
      <c r="Y120" s="79"/>
      <c r="Z120" s="79"/>
    </row>
    <row r="121" spans="1:26" ht="12.75" customHeight="1" x14ac:dyDescent="0.2">
      <c r="A121" s="79"/>
      <c r="B121" s="79"/>
      <c r="C121" s="98"/>
      <c r="D121" s="79"/>
      <c r="E121" s="79"/>
      <c r="F121" s="79"/>
      <c r="G121" s="79"/>
      <c r="H121" s="79"/>
      <c r="I121" s="79"/>
      <c r="J121" s="79"/>
      <c r="K121" s="79"/>
      <c r="L121" s="79"/>
      <c r="M121" s="79"/>
      <c r="N121" s="79"/>
      <c r="O121" s="79"/>
      <c r="P121" s="79"/>
      <c r="Q121" s="79"/>
      <c r="R121" s="79"/>
      <c r="S121" s="79"/>
      <c r="T121" s="79"/>
      <c r="U121" s="79"/>
      <c r="V121" s="79"/>
      <c r="W121" s="79"/>
      <c r="X121" s="79"/>
      <c r="Y121" s="79"/>
      <c r="Z121" s="79"/>
    </row>
    <row r="122" spans="1:26" ht="12.75" customHeight="1" x14ac:dyDescent="0.2">
      <c r="A122" s="79"/>
      <c r="B122" s="79"/>
      <c r="C122" s="98"/>
      <c r="D122" s="79"/>
      <c r="E122" s="79"/>
      <c r="F122" s="79"/>
      <c r="G122" s="79"/>
      <c r="H122" s="79"/>
      <c r="I122" s="79"/>
      <c r="J122" s="79"/>
      <c r="K122" s="79"/>
      <c r="L122" s="79"/>
      <c r="M122" s="79"/>
      <c r="N122" s="79"/>
      <c r="O122" s="79"/>
      <c r="P122" s="79"/>
      <c r="Q122" s="79"/>
      <c r="R122" s="79"/>
      <c r="S122" s="79"/>
      <c r="T122" s="79"/>
      <c r="U122" s="79"/>
      <c r="V122" s="79"/>
      <c r="W122" s="79"/>
      <c r="X122" s="79"/>
      <c r="Y122" s="79"/>
      <c r="Z122" s="79"/>
    </row>
    <row r="123" spans="1:26" ht="12.75" customHeight="1" x14ac:dyDescent="0.2">
      <c r="A123" s="79"/>
      <c r="B123" s="79"/>
      <c r="C123" s="98"/>
      <c r="D123" s="79"/>
      <c r="E123" s="79"/>
      <c r="F123" s="79"/>
      <c r="G123" s="79"/>
      <c r="H123" s="79"/>
      <c r="I123" s="79"/>
      <c r="J123" s="79"/>
      <c r="K123" s="79"/>
      <c r="L123" s="79"/>
      <c r="M123" s="79"/>
      <c r="N123" s="79"/>
      <c r="O123" s="79"/>
      <c r="P123" s="79"/>
      <c r="Q123" s="79"/>
      <c r="R123" s="79"/>
      <c r="S123" s="79"/>
      <c r="T123" s="79"/>
      <c r="U123" s="79"/>
      <c r="V123" s="79"/>
      <c r="W123" s="79"/>
      <c r="X123" s="79"/>
      <c r="Y123" s="79"/>
      <c r="Z123" s="79"/>
    </row>
    <row r="124" spans="1:26" ht="12.75" customHeight="1" x14ac:dyDescent="0.2">
      <c r="A124" s="79"/>
      <c r="B124" s="79"/>
      <c r="C124" s="98"/>
      <c r="D124" s="79"/>
      <c r="E124" s="79"/>
      <c r="F124" s="79"/>
      <c r="G124" s="79"/>
      <c r="H124" s="79"/>
      <c r="I124" s="79"/>
      <c r="J124" s="79"/>
      <c r="K124" s="79"/>
      <c r="L124" s="79"/>
      <c r="M124" s="79"/>
      <c r="N124" s="79"/>
      <c r="O124" s="79"/>
      <c r="P124" s="79"/>
      <c r="Q124" s="79"/>
      <c r="R124" s="79"/>
      <c r="S124" s="79"/>
      <c r="T124" s="79"/>
      <c r="U124" s="79"/>
      <c r="V124" s="79"/>
      <c r="W124" s="79"/>
      <c r="X124" s="79"/>
      <c r="Y124" s="79"/>
      <c r="Z124" s="79"/>
    </row>
    <row r="125" spans="1:26" ht="12.75" customHeight="1" x14ac:dyDescent="0.2">
      <c r="A125" s="79"/>
      <c r="B125" s="79"/>
      <c r="C125" s="98"/>
      <c r="D125" s="79"/>
      <c r="E125" s="79"/>
      <c r="F125" s="79"/>
      <c r="G125" s="79"/>
      <c r="H125" s="79"/>
      <c r="I125" s="79"/>
      <c r="J125" s="79"/>
      <c r="K125" s="79"/>
      <c r="L125" s="79"/>
      <c r="M125" s="79"/>
      <c r="N125" s="79"/>
      <c r="O125" s="79"/>
      <c r="P125" s="79"/>
      <c r="Q125" s="79"/>
      <c r="R125" s="79"/>
      <c r="S125" s="79"/>
      <c r="T125" s="79"/>
      <c r="U125" s="79"/>
      <c r="V125" s="79"/>
      <c r="W125" s="79"/>
      <c r="X125" s="79"/>
      <c r="Y125" s="79"/>
      <c r="Z125" s="79"/>
    </row>
    <row r="126" spans="1:26" ht="12.75" customHeight="1" x14ac:dyDescent="0.2">
      <c r="A126" s="79"/>
      <c r="B126" s="79"/>
      <c r="C126" s="98"/>
      <c r="D126" s="79"/>
      <c r="E126" s="79"/>
      <c r="F126" s="79"/>
      <c r="G126" s="79"/>
      <c r="H126" s="79"/>
      <c r="I126" s="79"/>
      <c r="J126" s="79"/>
      <c r="K126" s="79"/>
      <c r="L126" s="79"/>
      <c r="M126" s="79"/>
      <c r="N126" s="79"/>
      <c r="O126" s="79"/>
      <c r="P126" s="79"/>
      <c r="Q126" s="79"/>
      <c r="R126" s="79"/>
      <c r="S126" s="79"/>
      <c r="T126" s="79"/>
      <c r="U126" s="79"/>
      <c r="V126" s="79"/>
      <c r="W126" s="79"/>
      <c r="X126" s="79"/>
      <c r="Y126" s="79"/>
      <c r="Z126" s="79"/>
    </row>
    <row r="127" spans="1:26" ht="12.75" customHeight="1" x14ac:dyDescent="0.2">
      <c r="A127" s="79"/>
      <c r="B127" s="79"/>
      <c r="C127" s="98"/>
      <c r="D127" s="79"/>
      <c r="E127" s="79"/>
      <c r="F127" s="79"/>
      <c r="G127" s="79"/>
      <c r="H127" s="79"/>
      <c r="I127" s="79"/>
      <c r="J127" s="79"/>
      <c r="K127" s="79"/>
      <c r="L127" s="79"/>
      <c r="M127" s="79"/>
      <c r="N127" s="79"/>
      <c r="O127" s="79"/>
      <c r="P127" s="79"/>
      <c r="Q127" s="79"/>
      <c r="R127" s="79"/>
      <c r="S127" s="79"/>
      <c r="T127" s="79"/>
      <c r="U127" s="79"/>
      <c r="V127" s="79"/>
      <c r="W127" s="79"/>
      <c r="X127" s="79"/>
      <c r="Y127" s="79"/>
      <c r="Z127" s="79"/>
    </row>
    <row r="128" spans="1:26" ht="12.75" customHeight="1" x14ac:dyDescent="0.2">
      <c r="A128" s="79"/>
      <c r="B128" s="79"/>
      <c r="C128" s="98"/>
      <c r="D128" s="79"/>
      <c r="E128" s="79"/>
      <c r="F128" s="79"/>
      <c r="G128" s="79"/>
      <c r="H128" s="79"/>
      <c r="I128" s="79"/>
      <c r="J128" s="79"/>
      <c r="K128" s="79"/>
      <c r="L128" s="79"/>
      <c r="M128" s="79"/>
      <c r="N128" s="79"/>
      <c r="O128" s="79"/>
      <c r="P128" s="79"/>
      <c r="Q128" s="79"/>
      <c r="R128" s="79"/>
      <c r="S128" s="79"/>
      <c r="T128" s="79"/>
      <c r="U128" s="79"/>
      <c r="V128" s="79"/>
      <c r="W128" s="79"/>
      <c r="X128" s="79"/>
      <c r="Y128" s="79"/>
      <c r="Z128" s="79"/>
    </row>
    <row r="129" spans="1:26" ht="12.75" customHeight="1" x14ac:dyDescent="0.2">
      <c r="A129" s="79"/>
      <c r="B129" s="79"/>
      <c r="C129" s="98"/>
      <c r="D129" s="79"/>
      <c r="E129" s="79"/>
      <c r="F129" s="79"/>
      <c r="G129" s="79"/>
      <c r="H129" s="79"/>
      <c r="I129" s="79"/>
      <c r="J129" s="79"/>
      <c r="K129" s="79"/>
      <c r="L129" s="79"/>
      <c r="M129" s="79"/>
      <c r="N129" s="79"/>
      <c r="O129" s="79"/>
      <c r="P129" s="79"/>
      <c r="Q129" s="79"/>
      <c r="R129" s="79"/>
      <c r="S129" s="79"/>
      <c r="T129" s="79"/>
      <c r="U129" s="79"/>
      <c r="V129" s="79"/>
      <c r="W129" s="79"/>
      <c r="X129" s="79"/>
      <c r="Y129" s="79"/>
      <c r="Z129" s="79"/>
    </row>
    <row r="130" spans="1:26" ht="12.75" customHeight="1" x14ac:dyDescent="0.2">
      <c r="A130" s="79"/>
      <c r="B130" s="79"/>
      <c r="C130" s="98"/>
      <c r="D130" s="79"/>
      <c r="E130" s="79"/>
      <c r="F130" s="79"/>
      <c r="G130" s="79"/>
      <c r="H130" s="79"/>
      <c r="I130" s="79"/>
      <c r="J130" s="79"/>
      <c r="K130" s="79"/>
      <c r="L130" s="79"/>
      <c r="M130" s="79"/>
      <c r="N130" s="79"/>
      <c r="O130" s="79"/>
      <c r="P130" s="79"/>
      <c r="Q130" s="79"/>
      <c r="R130" s="79"/>
      <c r="S130" s="79"/>
      <c r="T130" s="79"/>
      <c r="U130" s="79"/>
      <c r="V130" s="79"/>
      <c r="W130" s="79"/>
      <c r="X130" s="79"/>
      <c r="Y130" s="79"/>
      <c r="Z130" s="79"/>
    </row>
    <row r="131" spans="1:26" ht="12.75" customHeight="1" x14ac:dyDescent="0.2">
      <c r="A131" s="79"/>
      <c r="B131" s="79"/>
      <c r="C131" s="98"/>
      <c r="D131" s="79"/>
      <c r="E131" s="79"/>
      <c r="F131" s="79"/>
      <c r="G131" s="79"/>
      <c r="H131" s="79"/>
      <c r="I131" s="79"/>
      <c r="J131" s="79"/>
      <c r="K131" s="79"/>
      <c r="L131" s="79"/>
      <c r="M131" s="79"/>
      <c r="N131" s="79"/>
      <c r="O131" s="79"/>
      <c r="P131" s="79"/>
      <c r="Q131" s="79"/>
      <c r="R131" s="79"/>
      <c r="S131" s="79"/>
      <c r="T131" s="79"/>
      <c r="U131" s="79"/>
      <c r="V131" s="79"/>
      <c r="W131" s="79"/>
      <c r="X131" s="79"/>
      <c r="Y131" s="79"/>
      <c r="Z131" s="79"/>
    </row>
    <row r="132" spans="1:26" ht="12.75" customHeight="1" x14ac:dyDescent="0.2">
      <c r="A132" s="79"/>
      <c r="B132" s="79"/>
      <c r="C132" s="98"/>
      <c r="D132" s="79"/>
      <c r="E132" s="79"/>
      <c r="F132" s="79"/>
      <c r="G132" s="79"/>
      <c r="H132" s="79"/>
      <c r="I132" s="79"/>
      <c r="J132" s="79"/>
      <c r="K132" s="79"/>
      <c r="L132" s="79"/>
      <c r="M132" s="79"/>
      <c r="N132" s="79"/>
      <c r="O132" s="79"/>
      <c r="P132" s="79"/>
      <c r="Q132" s="79"/>
      <c r="R132" s="79"/>
      <c r="S132" s="79"/>
      <c r="T132" s="79"/>
      <c r="U132" s="79"/>
      <c r="V132" s="79"/>
      <c r="W132" s="79"/>
      <c r="X132" s="79"/>
      <c r="Y132" s="79"/>
      <c r="Z132" s="79"/>
    </row>
    <row r="133" spans="1:26" ht="12.75" customHeight="1" x14ac:dyDescent="0.2">
      <c r="A133" s="79"/>
      <c r="B133" s="79"/>
      <c r="C133" s="98"/>
      <c r="D133" s="79"/>
      <c r="E133" s="79"/>
      <c r="F133" s="79"/>
      <c r="G133" s="79"/>
      <c r="H133" s="79"/>
      <c r="I133" s="79"/>
      <c r="J133" s="79"/>
      <c r="K133" s="79"/>
      <c r="L133" s="79"/>
      <c r="M133" s="79"/>
      <c r="N133" s="79"/>
      <c r="O133" s="79"/>
      <c r="P133" s="79"/>
      <c r="Q133" s="79"/>
      <c r="R133" s="79"/>
      <c r="S133" s="79"/>
      <c r="T133" s="79"/>
      <c r="U133" s="79"/>
      <c r="V133" s="79"/>
      <c r="W133" s="79"/>
      <c r="X133" s="79"/>
      <c r="Y133" s="79"/>
      <c r="Z133" s="79"/>
    </row>
    <row r="134" spans="1:26" ht="12.75" customHeight="1" x14ac:dyDescent="0.2">
      <c r="A134" s="79"/>
      <c r="B134" s="79"/>
      <c r="C134" s="98"/>
      <c r="D134" s="79"/>
      <c r="E134" s="79"/>
      <c r="F134" s="79"/>
      <c r="G134" s="79"/>
      <c r="H134" s="79"/>
      <c r="I134" s="79"/>
      <c r="J134" s="79"/>
      <c r="K134" s="79"/>
      <c r="L134" s="79"/>
      <c r="M134" s="79"/>
      <c r="N134" s="79"/>
      <c r="O134" s="79"/>
      <c r="P134" s="79"/>
      <c r="Q134" s="79"/>
      <c r="R134" s="79"/>
      <c r="S134" s="79"/>
      <c r="T134" s="79"/>
      <c r="U134" s="79"/>
      <c r="V134" s="79"/>
      <c r="W134" s="79"/>
      <c r="X134" s="79"/>
      <c r="Y134" s="79"/>
      <c r="Z134" s="79"/>
    </row>
    <row r="135" spans="1:26" ht="12.75" customHeight="1" x14ac:dyDescent="0.2">
      <c r="A135" s="79"/>
      <c r="B135" s="79"/>
      <c r="C135" s="98"/>
      <c r="D135" s="79"/>
      <c r="E135" s="79"/>
      <c r="F135" s="79"/>
      <c r="G135" s="79"/>
      <c r="H135" s="79"/>
      <c r="I135" s="79"/>
      <c r="J135" s="79"/>
      <c r="K135" s="79"/>
      <c r="L135" s="79"/>
      <c r="M135" s="79"/>
      <c r="N135" s="79"/>
      <c r="O135" s="79"/>
      <c r="P135" s="79"/>
      <c r="Q135" s="79"/>
      <c r="R135" s="79"/>
      <c r="S135" s="79"/>
      <c r="T135" s="79"/>
      <c r="U135" s="79"/>
      <c r="V135" s="79"/>
      <c r="W135" s="79"/>
      <c r="X135" s="79"/>
      <c r="Y135" s="79"/>
      <c r="Z135" s="79"/>
    </row>
    <row r="136" spans="1:26" ht="12.75" customHeight="1" x14ac:dyDescent="0.2">
      <c r="A136" s="79"/>
      <c r="B136" s="79"/>
      <c r="C136" s="98"/>
      <c r="D136" s="79"/>
      <c r="E136" s="79"/>
      <c r="F136" s="79"/>
      <c r="G136" s="79"/>
      <c r="H136" s="79"/>
      <c r="I136" s="79"/>
      <c r="J136" s="79"/>
      <c r="K136" s="79"/>
      <c r="L136" s="79"/>
      <c r="M136" s="79"/>
      <c r="N136" s="79"/>
      <c r="O136" s="79"/>
      <c r="P136" s="79"/>
      <c r="Q136" s="79"/>
      <c r="R136" s="79"/>
      <c r="S136" s="79"/>
      <c r="T136" s="79"/>
      <c r="U136" s="79"/>
      <c r="V136" s="79"/>
      <c r="W136" s="79"/>
      <c r="X136" s="79"/>
      <c r="Y136" s="79"/>
      <c r="Z136" s="79"/>
    </row>
    <row r="137" spans="1:26" ht="12.75" customHeight="1" x14ac:dyDescent="0.2">
      <c r="A137" s="79"/>
      <c r="B137" s="79"/>
      <c r="C137" s="98"/>
      <c r="D137" s="79"/>
      <c r="E137" s="79"/>
      <c r="F137" s="79"/>
      <c r="G137" s="79"/>
      <c r="H137" s="79"/>
      <c r="I137" s="79"/>
      <c r="J137" s="79"/>
      <c r="K137" s="79"/>
      <c r="L137" s="79"/>
      <c r="M137" s="79"/>
      <c r="N137" s="79"/>
      <c r="O137" s="79"/>
      <c r="P137" s="79"/>
      <c r="Q137" s="79"/>
      <c r="R137" s="79"/>
      <c r="S137" s="79"/>
      <c r="T137" s="79"/>
      <c r="U137" s="79"/>
      <c r="V137" s="79"/>
      <c r="W137" s="79"/>
      <c r="X137" s="79"/>
      <c r="Y137" s="79"/>
      <c r="Z137" s="79"/>
    </row>
    <row r="138" spans="1:26" ht="12.75" customHeight="1" x14ac:dyDescent="0.2">
      <c r="A138" s="79"/>
      <c r="B138" s="79"/>
      <c r="C138" s="98"/>
      <c r="D138" s="79"/>
      <c r="E138" s="79"/>
      <c r="F138" s="79"/>
      <c r="G138" s="79"/>
      <c r="H138" s="79"/>
      <c r="I138" s="79"/>
      <c r="J138" s="79"/>
      <c r="K138" s="79"/>
      <c r="L138" s="79"/>
      <c r="M138" s="79"/>
      <c r="N138" s="79"/>
      <c r="O138" s="79"/>
      <c r="P138" s="79"/>
      <c r="Q138" s="79"/>
      <c r="R138" s="79"/>
      <c r="S138" s="79"/>
      <c r="T138" s="79"/>
      <c r="U138" s="79"/>
      <c r="V138" s="79"/>
      <c r="W138" s="79"/>
      <c r="X138" s="79"/>
      <c r="Y138" s="79"/>
      <c r="Z138" s="79"/>
    </row>
    <row r="139" spans="1:26" ht="12.75" customHeight="1" x14ac:dyDescent="0.2">
      <c r="A139" s="79"/>
      <c r="B139" s="79"/>
      <c r="C139" s="98"/>
      <c r="D139" s="79"/>
      <c r="E139" s="79"/>
      <c r="F139" s="79"/>
      <c r="G139" s="79"/>
      <c r="H139" s="79"/>
      <c r="I139" s="79"/>
      <c r="J139" s="79"/>
      <c r="K139" s="79"/>
      <c r="L139" s="79"/>
      <c r="M139" s="79"/>
      <c r="N139" s="79"/>
      <c r="O139" s="79"/>
      <c r="P139" s="79"/>
      <c r="Q139" s="79"/>
      <c r="R139" s="79"/>
      <c r="S139" s="79"/>
      <c r="T139" s="79"/>
      <c r="U139" s="79"/>
      <c r="V139" s="79"/>
      <c r="W139" s="79"/>
      <c r="X139" s="79"/>
      <c r="Y139" s="79"/>
      <c r="Z139" s="79"/>
    </row>
    <row r="140" spans="1:26" ht="12.75" customHeight="1" x14ac:dyDescent="0.2">
      <c r="A140" s="79"/>
      <c r="B140" s="79"/>
      <c r="C140" s="98"/>
      <c r="D140" s="79"/>
      <c r="E140" s="79"/>
      <c r="F140" s="79"/>
      <c r="G140" s="79"/>
      <c r="H140" s="79"/>
      <c r="I140" s="79"/>
      <c r="J140" s="79"/>
      <c r="K140" s="79"/>
      <c r="L140" s="79"/>
      <c r="M140" s="79"/>
      <c r="N140" s="79"/>
      <c r="O140" s="79"/>
      <c r="P140" s="79"/>
      <c r="Q140" s="79"/>
      <c r="R140" s="79"/>
      <c r="S140" s="79"/>
      <c r="T140" s="79"/>
      <c r="U140" s="79"/>
      <c r="V140" s="79"/>
      <c r="W140" s="79"/>
      <c r="X140" s="79"/>
      <c r="Y140" s="79"/>
      <c r="Z140" s="79"/>
    </row>
    <row r="141" spans="1:26" ht="12.75" customHeight="1" x14ac:dyDescent="0.2">
      <c r="A141" s="79"/>
      <c r="B141" s="79"/>
      <c r="C141" s="98"/>
      <c r="D141" s="79"/>
      <c r="E141" s="79"/>
      <c r="F141" s="79"/>
      <c r="G141" s="79"/>
      <c r="H141" s="79"/>
      <c r="I141" s="79"/>
      <c r="J141" s="79"/>
      <c r="K141" s="79"/>
      <c r="L141" s="79"/>
      <c r="M141" s="79"/>
      <c r="N141" s="79"/>
      <c r="O141" s="79"/>
      <c r="P141" s="79"/>
      <c r="Q141" s="79"/>
      <c r="R141" s="79"/>
      <c r="S141" s="79"/>
      <c r="T141" s="79"/>
      <c r="U141" s="79"/>
      <c r="V141" s="79"/>
      <c r="W141" s="79"/>
      <c r="X141" s="79"/>
      <c r="Y141" s="79"/>
      <c r="Z141" s="79"/>
    </row>
    <row r="142" spans="1:26" ht="12.75" customHeight="1" x14ac:dyDescent="0.2">
      <c r="A142" s="79"/>
      <c r="B142" s="79"/>
      <c r="C142" s="98"/>
      <c r="D142" s="79"/>
      <c r="E142" s="79"/>
      <c r="F142" s="79"/>
      <c r="G142" s="79"/>
      <c r="H142" s="79"/>
      <c r="I142" s="79"/>
      <c r="J142" s="79"/>
      <c r="K142" s="79"/>
      <c r="L142" s="79"/>
      <c r="M142" s="79"/>
      <c r="N142" s="79"/>
      <c r="O142" s="79"/>
      <c r="P142" s="79"/>
      <c r="Q142" s="79"/>
      <c r="R142" s="79"/>
      <c r="S142" s="79"/>
      <c r="T142" s="79"/>
      <c r="U142" s="79"/>
      <c r="V142" s="79"/>
      <c r="W142" s="79"/>
      <c r="X142" s="79"/>
      <c r="Y142" s="79"/>
      <c r="Z142" s="79"/>
    </row>
    <row r="143" spans="1:26" ht="12.75" customHeight="1" x14ac:dyDescent="0.2">
      <c r="A143" s="79"/>
      <c r="B143" s="79"/>
      <c r="C143" s="98"/>
      <c r="D143" s="79"/>
      <c r="E143" s="79"/>
      <c r="F143" s="79"/>
      <c r="G143" s="79"/>
      <c r="H143" s="79"/>
      <c r="I143" s="79"/>
      <c r="J143" s="79"/>
      <c r="K143" s="79"/>
      <c r="L143" s="79"/>
      <c r="M143" s="79"/>
      <c r="N143" s="79"/>
      <c r="O143" s="79"/>
      <c r="P143" s="79"/>
      <c r="Q143" s="79"/>
      <c r="R143" s="79"/>
      <c r="S143" s="79"/>
      <c r="T143" s="79"/>
      <c r="U143" s="79"/>
      <c r="V143" s="79"/>
      <c r="W143" s="79"/>
      <c r="X143" s="79"/>
      <c r="Y143" s="79"/>
      <c r="Z143" s="79"/>
    </row>
    <row r="144" spans="1:26" ht="12.75" customHeight="1" x14ac:dyDescent="0.2">
      <c r="A144" s="79"/>
      <c r="B144" s="79"/>
      <c r="C144" s="98"/>
      <c r="D144" s="79"/>
      <c r="E144" s="79"/>
      <c r="F144" s="79"/>
      <c r="G144" s="79"/>
      <c r="H144" s="79"/>
      <c r="I144" s="79"/>
      <c r="J144" s="79"/>
      <c r="K144" s="79"/>
      <c r="L144" s="79"/>
      <c r="M144" s="79"/>
      <c r="N144" s="79"/>
      <c r="O144" s="79"/>
      <c r="P144" s="79"/>
      <c r="Q144" s="79"/>
      <c r="R144" s="79"/>
      <c r="S144" s="79"/>
      <c r="T144" s="79"/>
      <c r="U144" s="79"/>
      <c r="V144" s="79"/>
      <c r="W144" s="79"/>
      <c r="X144" s="79"/>
      <c r="Y144" s="79"/>
      <c r="Z144" s="79"/>
    </row>
    <row r="145" spans="1:26" ht="12.75" customHeight="1" x14ac:dyDescent="0.2">
      <c r="A145" s="79"/>
      <c r="B145" s="79"/>
      <c r="C145" s="98"/>
      <c r="D145" s="79"/>
      <c r="E145" s="79"/>
      <c r="F145" s="79"/>
      <c r="G145" s="79"/>
      <c r="H145" s="79"/>
      <c r="I145" s="79"/>
      <c r="J145" s="79"/>
      <c r="K145" s="79"/>
      <c r="L145" s="79"/>
      <c r="M145" s="79"/>
      <c r="N145" s="79"/>
      <c r="O145" s="79"/>
      <c r="P145" s="79"/>
      <c r="Q145" s="79"/>
      <c r="R145" s="79"/>
      <c r="S145" s="79"/>
      <c r="T145" s="79"/>
      <c r="U145" s="79"/>
      <c r="V145" s="79"/>
      <c r="W145" s="79"/>
      <c r="X145" s="79"/>
      <c r="Y145" s="79"/>
      <c r="Z145" s="79"/>
    </row>
    <row r="146" spans="1:26" ht="12.75" customHeight="1" x14ac:dyDescent="0.2">
      <c r="A146" s="79"/>
      <c r="B146" s="79"/>
      <c r="C146" s="98"/>
      <c r="D146" s="79"/>
      <c r="E146" s="79"/>
      <c r="F146" s="79"/>
      <c r="G146" s="79"/>
      <c r="H146" s="79"/>
      <c r="I146" s="79"/>
      <c r="J146" s="79"/>
      <c r="K146" s="79"/>
      <c r="L146" s="79"/>
      <c r="M146" s="79"/>
      <c r="N146" s="79"/>
      <c r="O146" s="79"/>
      <c r="P146" s="79"/>
      <c r="Q146" s="79"/>
      <c r="R146" s="79"/>
      <c r="S146" s="79"/>
      <c r="T146" s="79"/>
      <c r="U146" s="79"/>
      <c r="V146" s="79"/>
      <c r="W146" s="79"/>
      <c r="X146" s="79"/>
      <c r="Y146" s="79"/>
      <c r="Z146" s="79"/>
    </row>
    <row r="147" spans="1:26" ht="12.75" customHeight="1" x14ac:dyDescent="0.2">
      <c r="A147" s="79"/>
      <c r="B147" s="79"/>
      <c r="C147" s="98"/>
      <c r="D147" s="79"/>
      <c r="E147" s="79"/>
      <c r="F147" s="79"/>
      <c r="G147" s="79"/>
      <c r="H147" s="79"/>
      <c r="I147" s="79"/>
      <c r="J147" s="79"/>
      <c r="K147" s="79"/>
      <c r="L147" s="79"/>
      <c r="M147" s="79"/>
      <c r="N147" s="79"/>
      <c r="O147" s="79"/>
      <c r="P147" s="79"/>
      <c r="Q147" s="79"/>
      <c r="R147" s="79"/>
      <c r="S147" s="79"/>
      <c r="T147" s="79"/>
      <c r="U147" s="79"/>
      <c r="V147" s="79"/>
      <c r="W147" s="79"/>
      <c r="X147" s="79"/>
      <c r="Y147" s="79"/>
      <c r="Z147" s="79"/>
    </row>
    <row r="148" spans="1:26" ht="12.75" customHeight="1" x14ac:dyDescent="0.2">
      <c r="A148" s="79"/>
      <c r="B148" s="79"/>
      <c r="C148" s="98"/>
      <c r="D148" s="79"/>
      <c r="E148" s="79"/>
      <c r="F148" s="79"/>
      <c r="G148" s="79"/>
      <c r="H148" s="79"/>
      <c r="I148" s="79"/>
      <c r="J148" s="79"/>
      <c r="K148" s="79"/>
      <c r="L148" s="79"/>
      <c r="M148" s="79"/>
      <c r="N148" s="79"/>
      <c r="O148" s="79"/>
      <c r="P148" s="79"/>
      <c r="Q148" s="79"/>
      <c r="R148" s="79"/>
      <c r="S148" s="79"/>
      <c r="T148" s="79"/>
      <c r="U148" s="79"/>
      <c r="V148" s="79"/>
      <c r="W148" s="79"/>
      <c r="X148" s="79"/>
      <c r="Y148" s="79"/>
      <c r="Z148" s="79"/>
    </row>
    <row r="149" spans="1:26" ht="12.75" customHeight="1" x14ac:dyDescent="0.2">
      <c r="A149" s="79"/>
      <c r="B149" s="79"/>
      <c r="C149" s="98"/>
      <c r="D149" s="79"/>
      <c r="E149" s="79"/>
      <c r="F149" s="79"/>
      <c r="G149" s="79"/>
      <c r="H149" s="79"/>
      <c r="I149" s="79"/>
      <c r="J149" s="79"/>
      <c r="K149" s="79"/>
      <c r="L149" s="79"/>
      <c r="M149" s="79"/>
      <c r="N149" s="79"/>
      <c r="O149" s="79"/>
      <c r="P149" s="79"/>
      <c r="Q149" s="79"/>
      <c r="R149" s="79"/>
      <c r="S149" s="79"/>
      <c r="T149" s="79"/>
      <c r="U149" s="79"/>
      <c r="V149" s="79"/>
      <c r="W149" s="79"/>
      <c r="X149" s="79"/>
      <c r="Y149" s="79"/>
      <c r="Z149" s="79"/>
    </row>
    <row r="150" spans="1:26" ht="12.75" customHeight="1" x14ac:dyDescent="0.2">
      <c r="A150" s="79"/>
      <c r="B150" s="79"/>
      <c r="C150" s="98"/>
      <c r="D150" s="79"/>
      <c r="E150" s="79"/>
      <c r="F150" s="79"/>
      <c r="G150" s="79"/>
      <c r="H150" s="79"/>
      <c r="I150" s="79"/>
      <c r="J150" s="79"/>
      <c r="K150" s="79"/>
      <c r="L150" s="79"/>
      <c r="M150" s="79"/>
      <c r="N150" s="79"/>
      <c r="O150" s="79"/>
      <c r="P150" s="79"/>
      <c r="Q150" s="79"/>
      <c r="R150" s="79"/>
      <c r="S150" s="79"/>
      <c r="T150" s="79"/>
      <c r="U150" s="79"/>
      <c r="V150" s="79"/>
      <c r="W150" s="79"/>
      <c r="X150" s="79"/>
      <c r="Y150" s="79"/>
      <c r="Z150" s="79"/>
    </row>
    <row r="151" spans="1:26" ht="12.75" customHeight="1" x14ac:dyDescent="0.2">
      <c r="A151" s="79"/>
      <c r="B151" s="79"/>
      <c r="C151" s="98"/>
      <c r="D151" s="79"/>
      <c r="E151" s="79"/>
      <c r="F151" s="79"/>
      <c r="G151" s="79"/>
      <c r="H151" s="79"/>
      <c r="I151" s="79"/>
      <c r="J151" s="79"/>
      <c r="K151" s="79"/>
      <c r="L151" s="79"/>
      <c r="M151" s="79"/>
      <c r="N151" s="79"/>
      <c r="O151" s="79"/>
      <c r="P151" s="79"/>
      <c r="Q151" s="79"/>
      <c r="R151" s="79"/>
      <c r="S151" s="79"/>
      <c r="T151" s="79"/>
      <c r="U151" s="79"/>
      <c r="V151" s="79"/>
      <c r="W151" s="79"/>
      <c r="X151" s="79"/>
      <c r="Y151" s="79"/>
      <c r="Z151" s="79"/>
    </row>
    <row r="152" spans="1:26" ht="12.75" customHeight="1" x14ac:dyDescent="0.2">
      <c r="A152" s="79"/>
      <c r="B152" s="79"/>
      <c r="C152" s="98"/>
      <c r="D152" s="79"/>
      <c r="E152" s="79"/>
      <c r="F152" s="79"/>
      <c r="G152" s="79"/>
      <c r="H152" s="79"/>
      <c r="I152" s="79"/>
      <c r="J152" s="79"/>
      <c r="K152" s="79"/>
      <c r="L152" s="79"/>
      <c r="M152" s="79"/>
      <c r="N152" s="79"/>
      <c r="O152" s="79"/>
      <c r="P152" s="79"/>
      <c r="Q152" s="79"/>
      <c r="R152" s="79"/>
      <c r="S152" s="79"/>
      <c r="T152" s="79"/>
      <c r="U152" s="79"/>
      <c r="V152" s="79"/>
      <c r="W152" s="79"/>
      <c r="X152" s="79"/>
      <c r="Y152" s="79"/>
      <c r="Z152" s="79"/>
    </row>
    <row r="153" spans="1:26" ht="12.75" customHeight="1" x14ac:dyDescent="0.2">
      <c r="A153" s="79"/>
      <c r="B153" s="79"/>
      <c r="C153" s="98"/>
      <c r="D153" s="79"/>
      <c r="E153" s="79"/>
      <c r="F153" s="79"/>
      <c r="G153" s="79"/>
      <c r="H153" s="79"/>
      <c r="I153" s="79"/>
      <c r="J153" s="79"/>
      <c r="K153" s="79"/>
      <c r="L153" s="79"/>
      <c r="M153" s="79"/>
      <c r="N153" s="79"/>
      <c r="O153" s="79"/>
      <c r="P153" s="79"/>
      <c r="Q153" s="79"/>
      <c r="R153" s="79"/>
      <c r="S153" s="79"/>
      <c r="T153" s="79"/>
      <c r="U153" s="79"/>
      <c r="V153" s="79"/>
      <c r="W153" s="79"/>
      <c r="X153" s="79"/>
      <c r="Y153" s="79"/>
      <c r="Z153" s="79"/>
    </row>
    <row r="154" spans="1:26" ht="12.75" customHeight="1" x14ac:dyDescent="0.2">
      <c r="A154" s="79"/>
      <c r="B154" s="79"/>
      <c r="C154" s="98"/>
      <c r="D154" s="79"/>
      <c r="E154" s="79"/>
      <c r="F154" s="79"/>
      <c r="G154" s="79"/>
      <c r="H154" s="79"/>
      <c r="I154" s="79"/>
      <c r="J154" s="79"/>
      <c r="K154" s="79"/>
      <c r="L154" s="79"/>
      <c r="M154" s="79"/>
      <c r="N154" s="79"/>
      <c r="O154" s="79"/>
      <c r="P154" s="79"/>
      <c r="Q154" s="79"/>
      <c r="R154" s="79"/>
      <c r="S154" s="79"/>
      <c r="T154" s="79"/>
      <c r="U154" s="79"/>
      <c r="V154" s="79"/>
      <c r="W154" s="79"/>
      <c r="X154" s="79"/>
      <c r="Y154" s="79"/>
      <c r="Z154" s="79"/>
    </row>
    <row r="155" spans="1:26" ht="12.75" customHeight="1" x14ac:dyDescent="0.2">
      <c r="A155" s="79"/>
      <c r="B155" s="79"/>
      <c r="C155" s="98"/>
      <c r="D155" s="79"/>
      <c r="E155" s="79"/>
      <c r="F155" s="79"/>
      <c r="G155" s="79"/>
      <c r="H155" s="79"/>
      <c r="I155" s="79"/>
      <c r="J155" s="79"/>
      <c r="K155" s="79"/>
      <c r="L155" s="79"/>
      <c r="M155" s="79"/>
      <c r="N155" s="79"/>
      <c r="O155" s="79"/>
      <c r="P155" s="79"/>
      <c r="Q155" s="79"/>
      <c r="R155" s="79"/>
      <c r="S155" s="79"/>
      <c r="T155" s="79"/>
      <c r="U155" s="79"/>
      <c r="V155" s="79"/>
      <c r="W155" s="79"/>
      <c r="X155" s="79"/>
      <c r="Y155" s="79"/>
      <c r="Z155" s="79"/>
    </row>
    <row r="156" spans="1:26" ht="12.75" customHeight="1" x14ac:dyDescent="0.2">
      <c r="A156" s="79"/>
      <c r="B156" s="79"/>
      <c r="C156" s="98"/>
      <c r="D156" s="79"/>
      <c r="E156" s="79"/>
      <c r="F156" s="79"/>
      <c r="G156" s="79"/>
      <c r="H156" s="79"/>
      <c r="I156" s="79"/>
      <c r="J156" s="79"/>
      <c r="K156" s="79"/>
      <c r="L156" s="79"/>
      <c r="M156" s="79"/>
      <c r="N156" s="79"/>
      <c r="O156" s="79"/>
      <c r="P156" s="79"/>
      <c r="Q156" s="79"/>
      <c r="R156" s="79"/>
      <c r="S156" s="79"/>
      <c r="T156" s="79"/>
      <c r="U156" s="79"/>
      <c r="V156" s="79"/>
      <c r="W156" s="79"/>
      <c r="X156" s="79"/>
      <c r="Y156" s="79"/>
      <c r="Z156" s="79"/>
    </row>
    <row r="157" spans="1:26" ht="12.75" customHeight="1" x14ac:dyDescent="0.2">
      <c r="A157" s="79"/>
      <c r="B157" s="79"/>
      <c r="C157" s="98"/>
      <c r="D157" s="79"/>
      <c r="E157" s="79"/>
      <c r="F157" s="79"/>
      <c r="G157" s="79"/>
      <c r="H157" s="79"/>
      <c r="I157" s="79"/>
      <c r="J157" s="79"/>
      <c r="K157" s="79"/>
      <c r="L157" s="79"/>
      <c r="M157" s="79"/>
      <c r="N157" s="79"/>
      <c r="O157" s="79"/>
      <c r="P157" s="79"/>
      <c r="Q157" s="79"/>
      <c r="R157" s="79"/>
      <c r="S157" s="79"/>
      <c r="T157" s="79"/>
      <c r="U157" s="79"/>
      <c r="V157" s="79"/>
      <c r="W157" s="79"/>
      <c r="X157" s="79"/>
      <c r="Y157" s="79"/>
      <c r="Z157" s="79"/>
    </row>
    <row r="158" spans="1:26" ht="12.75" customHeight="1" x14ac:dyDescent="0.2">
      <c r="A158" s="79"/>
      <c r="B158" s="79"/>
      <c r="C158" s="98"/>
      <c r="D158" s="79"/>
      <c r="E158" s="79"/>
      <c r="F158" s="79"/>
      <c r="G158" s="79"/>
      <c r="H158" s="79"/>
      <c r="I158" s="79"/>
      <c r="J158" s="79"/>
      <c r="K158" s="79"/>
      <c r="L158" s="79"/>
      <c r="M158" s="79"/>
      <c r="N158" s="79"/>
      <c r="O158" s="79"/>
      <c r="P158" s="79"/>
      <c r="Q158" s="79"/>
      <c r="R158" s="79"/>
      <c r="S158" s="79"/>
      <c r="T158" s="79"/>
      <c r="U158" s="79"/>
      <c r="V158" s="79"/>
      <c r="W158" s="79"/>
      <c r="X158" s="79"/>
      <c r="Y158" s="79"/>
      <c r="Z158" s="79"/>
    </row>
    <row r="159" spans="1:26" ht="12.75" customHeight="1" x14ac:dyDescent="0.2">
      <c r="A159" s="79"/>
      <c r="B159" s="79"/>
      <c r="C159" s="98"/>
      <c r="D159" s="79"/>
      <c r="E159" s="79"/>
      <c r="F159" s="79"/>
      <c r="G159" s="79"/>
      <c r="H159" s="79"/>
      <c r="I159" s="79"/>
      <c r="J159" s="79"/>
      <c r="K159" s="79"/>
      <c r="L159" s="79"/>
      <c r="M159" s="79"/>
      <c r="N159" s="79"/>
      <c r="O159" s="79"/>
      <c r="P159" s="79"/>
      <c r="Q159" s="79"/>
      <c r="R159" s="79"/>
      <c r="S159" s="79"/>
      <c r="T159" s="79"/>
      <c r="U159" s="79"/>
      <c r="V159" s="79"/>
      <c r="W159" s="79"/>
      <c r="X159" s="79"/>
      <c r="Y159" s="79"/>
      <c r="Z159" s="79"/>
    </row>
    <row r="160" spans="1:26" ht="12.75" customHeight="1" x14ac:dyDescent="0.2">
      <c r="A160" s="79"/>
      <c r="B160" s="79"/>
      <c r="C160" s="98"/>
      <c r="D160" s="79"/>
      <c r="E160" s="79"/>
      <c r="F160" s="79"/>
      <c r="G160" s="79"/>
      <c r="H160" s="79"/>
      <c r="I160" s="79"/>
      <c r="J160" s="79"/>
      <c r="K160" s="79"/>
      <c r="L160" s="79"/>
      <c r="M160" s="79"/>
      <c r="N160" s="79"/>
      <c r="O160" s="79"/>
      <c r="P160" s="79"/>
      <c r="Q160" s="79"/>
      <c r="R160" s="79"/>
      <c r="S160" s="79"/>
      <c r="T160" s="79"/>
      <c r="U160" s="79"/>
      <c r="V160" s="79"/>
      <c r="W160" s="79"/>
      <c r="X160" s="79"/>
      <c r="Y160" s="79"/>
      <c r="Z160" s="79"/>
    </row>
    <row r="161" spans="1:26" ht="12.75" customHeight="1" x14ac:dyDescent="0.2">
      <c r="A161" s="79"/>
      <c r="B161" s="79"/>
      <c r="C161" s="98"/>
      <c r="D161" s="79"/>
      <c r="E161" s="79"/>
      <c r="F161" s="79"/>
      <c r="G161" s="79"/>
      <c r="H161" s="79"/>
      <c r="I161" s="79"/>
      <c r="J161" s="79"/>
      <c r="K161" s="79"/>
      <c r="L161" s="79"/>
      <c r="M161" s="79"/>
      <c r="N161" s="79"/>
      <c r="O161" s="79"/>
      <c r="P161" s="79"/>
      <c r="Q161" s="79"/>
      <c r="R161" s="79"/>
      <c r="S161" s="79"/>
      <c r="T161" s="79"/>
      <c r="U161" s="79"/>
      <c r="V161" s="79"/>
      <c r="W161" s="79"/>
      <c r="X161" s="79"/>
      <c r="Y161" s="79"/>
      <c r="Z161" s="79"/>
    </row>
    <row r="162" spans="1:26" ht="12.75" customHeight="1" x14ac:dyDescent="0.2">
      <c r="A162" s="79"/>
      <c r="B162" s="79"/>
      <c r="C162" s="98"/>
      <c r="D162" s="79"/>
      <c r="E162" s="79"/>
      <c r="F162" s="79"/>
      <c r="G162" s="79"/>
      <c r="H162" s="79"/>
      <c r="I162" s="79"/>
      <c r="J162" s="79"/>
      <c r="K162" s="79"/>
      <c r="L162" s="79"/>
      <c r="M162" s="79"/>
      <c r="N162" s="79"/>
      <c r="O162" s="79"/>
      <c r="P162" s="79"/>
      <c r="Q162" s="79"/>
      <c r="R162" s="79"/>
      <c r="S162" s="79"/>
      <c r="T162" s="79"/>
      <c r="U162" s="79"/>
      <c r="V162" s="79"/>
      <c r="W162" s="79"/>
      <c r="X162" s="79"/>
      <c r="Y162" s="79"/>
      <c r="Z162" s="79"/>
    </row>
    <row r="163" spans="1:26" ht="12.75" customHeight="1" x14ac:dyDescent="0.2">
      <c r="A163" s="79"/>
      <c r="B163" s="79"/>
      <c r="C163" s="98"/>
      <c r="D163" s="79"/>
      <c r="E163" s="79"/>
      <c r="F163" s="79"/>
      <c r="G163" s="79"/>
      <c r="H163" s="79"/>
      <c r="I163" s="79"/>
      <c r="J163" s="79"/>
      <c r="K163" s="79"/>
      <c r="L163" s="79"/>
      <c r="M163" s="79"/>
      <c r="N163" s="79"/>
      <c r="O163" s="79"/>
      <c r="P163" s="79"/>
      <c r="Q163" s="79"/>
      <c r="R163" s="79"/>
      <c r="S163" s="79"/>
      <c r="T163" s="79"/>
      <c r="U163" s="79"/>
      <c r="V163" s="79"/>
      <c r="W163" s="79"/>
      <c r="X163" s="79"/>
      <c r="Y163" s="79"/>
      <c r="Z163" s="79"/>
    </row>
    <row r="164" spans="1:26" ht="12.75" customHeight="1" x14ac:dyDescent="0.2">
      <c r="A164" s="79"/>
      <c r="B164" s="79"/>
      <c r="C164" s="98"/>
      <c r="D164" s="79"/>
      <c r="E164" s="79"/>
      <c r="F164" s="79"/>
      <c r="G164" s="79"/>
      <c r="H164" s="79"/>
      <c r="I164" s="79"/>
      <c r="J164" s="79"/>
      <c r="K164" s="79"/>
      <c r="L164" s="79"/>
      <c r="M164" s="79"/>
      <c r="N164" s="79"/>
      <c r="O164" s="79"/>
      <c r="P164" s="79"/>
      <c r="Q164" s="79"/>
      <c r="R164" s="79"/>
      <c r="S164" s="79"/>
      <c r="T164" s="79"/>
      <c r="U164" s="79"/>
      <c r="V164" s="79"/>
      <c r="W164" s="79"/>
      <c r="X164" s="79"/>
      <c r="Y164" s="79"/>
      <c r="Z164" s="79"/>
    </row>
    <row r="165" spans="1:26" ht="12.75" customHeight="1" x14ac:dyDescent="0.2">
      <c r="A165" s="79"/>
      <c r="B165" s="79"/>
      <c r="C165" s="98"/>
      <c r="D165" s="79"/>
      <c r="E165" s="79"/>
      <c r="F165" s="79"/>
      <c r="G165" s="79"/>
      <c r="H165" s="79"/>
      <c r="I165" s="79"/>
      <c r="J165" s="79"/>
      <c r="K165" s="79"/>
      <c r="L165" s="79"/>
      <c r="M165" s="79"/>
      <c r="N165" s="79"/>
      <c r="O165" s="79"/>
      <c r="P165" s="79"/>
      <c r="Q165" s="79"/>
      <c r="R165" s="79"/>
      <c r="S165" s="79"/>
      <c r="T165" s="79"/>
      <c r="U165" s="79"/>
      <c r="V165" s="79"/>
      <c r="W165" s="79"/>
      <c r="X165" s="79"/>
      <c r="Y165" s="79"/>
      <c r="Z165" s="79"/>
    </row>
    <row r="166" spans="1:26" ht="12.75" customHeight="1" x14ac:dyDescent="0.2">
      <c r="A166" s="79"/>
      <c r="B166" s="79"/>
      <c r="C166" s="98"/>
      <c r="D166" s="79"/>
      <c r="E166" s="79"/>
      <c r="F166" s="79"/>
      <c r="G166" s="79"/>
      <c r="H166" s="79"/>
      <c r="I166" s="79"/>
      <c r="J166" s="79"/>
      <c r="K166" s="79"/>
      <c r="L166" s="79"/>
      <c r="M166" s="79"/>
      <c r="N166" s="79"/>
      <c r="O166" s="79"/>
      <c r="P166" s="79"/>
      <c r="Q166" s="79"/>
      <c r="R166" s="79"/>
      <c r="S166" s="79"/>
      <c r="T166" s="79"/>
      <c r="U166" s="79"/>
      <c r="V166" s="79"/>
      <c r="W166" s="79"/>
      <c r="X166" s="79"/>
      <c r="Y166" s="79"/>
      <c r="Z166" s="79"/>
    </row>
    <row r="167" spans="1:26" ht="12.75" customHeight="1" x14ac:dyDescent="0.2">
      <c r="A167" s="79"/>
      <c r="B167" s="79"/>
      <c r="C167" s="98"/>
      <c r="D167" s="79"/>
      <c r="E167" s="79"/>
      <c r="F167" s="79"/>
      <c r="G167" s="79"/>
      <c r="H167" s="79"/>
      <c r="I167" s="79"/>
      <c r="J167" s="79"/>
      <c r="K167" s="79"/>
      <c r="L167" s="79"/>
      <c r="M167" s="79"/>
      <c r="N167" s="79"/>
      <c r="O167" s="79"/>
      <c r="P167" s="79"/>
      <c r="Q167" s="79"/>
      <c r="R167" s="79"/>
      <c r="S167" s="79"/>
      <c r="T167" s="79"/>
      <c r="U167" s="79"/>
      <c r="V167" s="79"/>
      <c r="W167" s="79"/>
      <c r="X167" s="79"/>
      <c r="Y167" s="79"/>
      <c r="Z167" s="79"/>
    </row>
    <row r="168" spans="1:26" ht="12.75" customHeight="1" x14ac:dyDescent="0.2">
      <c r="A168" s="79"/>
      <c r="B168" s="79"/>
      <c r="C168" s="98"/>
      <c r="D168" s="79"/>
      <c r="E168" s="79"/>
      <c r="F168" s="79"/>
      <c r="G168" s="79"/>
      <c r="H168" s="79"/>
      <c r="I168" s="79"/>
      <c r="J168" s="79"/>
      <c r="K168" s="79"/>
      <c r="L168" s="79"/>
      <c r="M168" s="79"/>
      <c r="N168" s="79"/>
      <c r="O168" s="79"/>
      <c r="P168" s="79"/>
      <c r="Q168" s="79"/>
      <c r="R168" s="79"/>
      <c r="S168" s="79"/>
      <c r="T168" s="79"/>
      <c r="U168" s="79"/>
      <c r="V168" s="79"/>
      <c r="W168" s="79"/>
      <c r="X168" s="79"/>
      <c r="Y168" s="79"/>
      <c r="Z168" s="79"/>
    </row>
    <row r="169" spans="1:26" ht="12.75" customHeight="1" x14ac:dyDescent="0.2">
      <c r="A169" s="79"/>
      <c r="B169" s="79"/>
      <c r="C169" s="98"/>
      <c r="D169" s="79"/>
      <c r="E169" s="79"/>
      <c r="F169" s="79"/>
      <c r="G169" s="79"/>
      <c r="H169" s="79"/>
      <c r="I169" s="79"/>
      <c r="J169" s="79"/>
      <c r="K169" s="79"/>
      <c r="L169" s="79"/>
      <c r="M169" s="79"/>
      <c r="N169" s="79"/>
      <c r="O169" s="79"/>
      <c r="P169" s="79"/>
      <c r="Q169" s="79"/>
      <c r="R169" s="79"/>
      <c r="S169" s="79"/>
      <c r="T169" s="79"/>
      <c r="U169" s="79"/>
      <c r="V169" s="79"/>
      <c r="W169" s="79"/>
      <c r="X169" s="79"/>
      <c r="Y169" s="79"/>
      <c r="Z169" s="79"/>
    </row>
    <row r="170" spans="1:26" ht="12.75" customHeight="1" x14ac:dyDescent="0.2">
      <c r="A170" s="79"/>
      <c r="B170" s="79"/>
      <c r="C170" s="98"/>
      <c r="D170" s="79"/>
      <c r="E170" s="79"/>
      <c r="F170" s="79"/>
      <c r="G170" s="79"/>
      <c r="H170" s="79"/>
      <c r="I170" s="79"/>
      <c r="J170" s="79"/>
      <c r="K170" s="79"/>
      <c r="L170" s="79"/>
      <c r="M170" s="79"/>
      <c r="N170" s="79"/>
      <c r="O170" s="79"/>
      <c r="P170" s="79"/>
      <c r="Q170" s="79"/>
      <c r="R170" s="79"/>
      <c r="S170" s="79"/>
      <c r="T170" s="79"/>
      <c r="U170" s="79"/>
      <c r="V170" s="79"/>
      <c r="W170" s="79"/>
      <c r="X170" s="79"/>
      <c r="Y170" s="79"/>
      <c r="Z170" s="79"/>
    </row>
    <row r="171" spans="1:26" ht="12.75" customHeight="1" x14ac:dyDescent="0.2">
      <c r="A171" s="79"/>
      <c r="B171" s="79"/>
      <c r="C171" s="98"/>
      <c r="D171" s="79"/>
      <c r="E171" s="79"/>
      <c r="F171" s="79"/>
      <c r="G171" s="79"/>
      <c r="H171" s="79"/>
      <c r="I171" s="79"/>
      <c r="J171" s="79"/>
      <c r="K171" s="79"/>
      <c r="L171" s="79"/>
      <c r="M171" s="79"/>
      <c r="N171" s="79"/>
      <c r="O171" s="79"/>
      <c r="P171" s="79"/>
      <c r="Q171" s="79"/>
      <c r="R171" s="79"/>
      <c r="S171" s="79"/>
      <c r="T171" s="79"/>
      <c r="U171" s="79"/>
      <c r="V171" s="79"/>
      <c r="W171" s="79"/>
      <c r="X171" s="79"/>
      <c r="Y171" s="79"/>
      <c r="Z171" s="79"/>
    </row>
    <row r="172" spans="1:26" ht="12.75" customHeight="1" x14ac:dyDescent="0.2">
      <c r="A172" s="79"/>
      <c r="B172" s="79"/>
      <c r="C172" s="98"/>
      <c r="D172" s="79"/>
      <c r="E172" s="79"/>
      <c r="F172" s="79"/>
      <c r="G172" s="79"/>
      <c r="H172" s="79"/>
      <c r="I172" s="79"/>
      <c r="J172" s="79"/>
      <c r="K172" s="79"/>
      <c r="L172" s="79"/>
      <c r="M172" s="79"/>
      <c r="N172" s="79"/>
      <c r="O172" s="79"/>
      <c r="P172" s="79"/>
      <c r="Q172" s="79"/>
      <c r="R172" s="79"/>
      <c r="S172" s="79"/>
      <c r="T172" s="79"/>
      <c r="U172" s="79"/>
      <c r="V172" s="79"/>
      <c r="W172" s="79"/>
      <c r="X172" s="79"/>
      <c r="Y172" s="79"/>
      <c r="Z172" s="79"/>
    </row>
    <row r="173" spans="1:26" ht="12.75" customHeight="1" x14ac:dyDescent="0.2">
      <c r="A173" s="79"/>
      <c r="B173" s="79"/>
      <c r="C173" s="98"/>
      <c r="D173" s="79"/>
      <c r="E173" s="79"/>
      <c r="F173" s="79"/>
      <c r="G173" s="79"/>
      <c r="H173" s="79"/>
      <c r="I173" s="79"/>
      <c r="J173" s="79"/>
      <c r="K173" s="79"/>
      <c r="L173" s="79"/>
      <c r="M173" s="79"/>
      <c r="N173" s="79"/>
      <c r="O173" s="79"/>
      <c r="P173" s="79"/>
      <c r="Q173" s="79"/>
      <c r="R173" s="79"/>
      <c r="S173" s="79"/>
      <c r="T173" s="79"/>
      <c r="U173" s="79"/>
      <c r="V173" s="79"/>
      <c r="W173" s="79"/>
      <c r="X173" s="79"/>
      <c r="Y173" s="79"/>
      <c r="Z173" s="79"/>
    </row>
    <row r="174" spans="1:26" ht="12.75" customHeight="1" x14ac:dyDescent="0.2">
      <c r="A174" s="79"/>
      <c r="B174" s="79"/>
      <c r="C174" s="98"/>
      <c r="D174" s="79"/>
      <c r="E174" s="79"/>
      <c r="F174" s="79"/>
      <c r="G174" s="79"/>
      <c r="H174" s="79"/>
      <c r="I174" s="79"/>
      <c r="J174" s="79"/>
      <c r="K174" s="79"/>
      <c r="L174" s="79"/>
      <c r="M174" s="79"/>
      <c r="N174" s="79"/>
      <c r="O174" s="79"/>
      <c r="P174" s="79"/>
      <c r="Q174" s="79"/>
      <c r="R174" s="79"/>
      <c r="S174" s="79"/>
      <c r="T174" s="79"/>
      <c r="U174" s="79"/>
      <c r="V174" s="79"/>
      <c r="W174" s="79"/>
      <c r="X174" s="79"/>
      <c r="Y174" s="79"/>
      <c r="Z174" s="79"/>
    </row>
    <row r="175" spans="1:26" ht="12.75" customHeight="1" x14ac:dyDescent="0.2">
      <c r="A175" s="79"/>
      <c r="B175" s="79"/>
      <c r="C175" s="98"/>
      <c r="D175" s="79"/>
      <c r="E175" s="79"/>
      <c r="F175" s="79"/>
      <c r="G175" s="79"/>
      <c r="H175" s="79"/>
      <c r="I175" s="79"/>
      <c r="J175" s="79"/>
      <c r="K175" s="79"/>
      <c r="L175" s="79"/>
      <c r="M175" s="79"/>
      <c r="N175" s="79"/>
      <c r="O175" s="79"/>
      <c r="P175" s="79"/>
      <c r="Q175" s="79"/>
      <c r="R175" s="79"/>
      <c r="S175" s="79"/>
      <c r="T175" s="79"/>
      <c r="U175" s="79"/>
      <c r="V175" s="79"/>
      <c r="W175" s="79"/>
      <c r="X175" s="79"/>
      <c r="Y175" s="79"/>
      <c r="Z175" s="79"/>
    </row>
    <row r="176" spans="1:26" ht="12.75" customHeight="1" x14ac:dyDescent="0.2">
      <c r="A176" s="79"/>
      <c r="B176" s="79"/>
      <c r="C176" s="98"/>
      <c r="D176" s="79"/>
      <c r="E176" s="79"/>
      <c r="F176" s="79"/>
      <c r="G176" s="79"/>
      <c r="H176" s="79"/>
      <c r="I176" s="79"/>
      <c r="J176" s="79"/>
      <c r="K176" s="79"/>
      <c r="L176" s="79"/>
      <c r="M176" s="79"/>
      <c r="N176" s="79"/>
      <c r="O176" s="79"/>
      <c r="P176" s="79"/>
      <c r="Q176" s="79"/>
      <c r="R176" s="79"/>
      <c r="S176" s="79"/>
      <c r="T176" s="79"/>
      <c r="U176" s="79"/>
      <c r="V176" s="79"/>
      <c r="W176" s="79"/>
      <c r="X176" s="79"/>
      <c r="Y176" s="79"/>
      <c r="Z176" s="79"/>
    </row>
    <row r="177" spans="1:26" ht="12.75" customHeight="1" x14ac:dyDescent="0.2">
      <c r="A177" s="79"/>
      <c r="B177" s="79"/>
      <c r="C177" s="98"/>
      <c r="D177" s="79"/>
      <c r="E177" s="79"/>
      <c r="F177" s="79"/>
      <c r="G177" s="79"/>
      <c r="H177" s="79"/>
      <c r="I177" s="79"/>
      <c r="J177" s="79"/>
      <c r="K177" s="79"/>
      <c r="L177" s="79"/>
      <c r="M177" s="79"/>
      <c r="N177" s="79"/>
      <c r="O177" s="79"/>
      <c r="P177" s="79"/>
      <c r="Q177" s="79"/>
      <c r="R177" s="79"/>
      <c r="S177" s="79"/>
      <c r="T177" s="79"/>
      <c r="U177" s="79"/>
      <c r="V177" s="79"/>
      <c r="W177" s="79"/>
      <c r="X177" s="79"/>
      <c r="Y177" s="79"/>
      <c r="Z177" s="79"/>
    </row>
    <row r="178" spans="1:26" ht="12.75" customHeight="1" x14ac:dyDescent="0.2">
      <c r="A178" s="79"/>
      <c r="B178" s="79"/>
      <c r="C178" s="98"/>
      <c r="D178" s="79"/>
      <c r="E178" s="79"/>
      <c r="F178" s="79"/>
      <c r="G178" s="79"/>
      <c r="H178" s="79"/>
      <c r="I178" s="79"/>
      <c r="J178" s="79"/>
      <c r="K178" s="79"/>
      <c r="L178" s="79"/>
      <c r="M178" s="79"/>
      <c r="N178" s="79"/>
      <c r="O178" s="79"/>
      <c r="P178" s="79"/>
      <c r="Q178" s="79"/>
      <c r="R178" s="79"/>
      <c r="S178" s="79"/>
      <c r="T178" s="79"/>
      <c r="U178" s="79"/>
      <c r="V178" s="79"/>
      <c r="W178" s="79"/>
      <c r="X178" s="79"/>
      <c r="Y178" s="79"/>
      <c r="Z178" s="79"/>
    </row>
    <row r="179" spans="1:26" ht="12.75" customHeight="1" x14ac:dyDescent="0.2">
      <c r="A179" s="79"/>
      <c r="B179" s="79"/>
      <c r="C179" s="98"/>
      <c r="D179" s="79"/>
      <c r="E179" s="79"/>
      <c r="F179" s="79"/>
      <c r="G179" s="79"/>
      <c r="H179" s="79"/>
      <c r="I179" s="79"/>
      <c r="J179" s="79"/>
      <c r="K179" s="79"/>
      <c r="L179" s="79"/>
      <c r="M179" s="79"/>
      <c r="N179" s="79"/>
      <c r="O179" s="79"/>
      <c r="P179" s="79"/>
      <c r="Q179" s="79"/>
      <c r="R179" s="79"/>
      <c r="S179" s="79"/>
      <c r="T179" s="79"/>
      <c r="U179" s="79"/>
      <c r="V179" s="79"/>
      <c r="W179" s="79"/>
      <c r="X179" s="79"/>
      <c r="Y179" s="79"/>
      <c r="Z179" s="79"/>
    </row>
    <row r="180" spans="1:26" ht="12.75" customHeight="1" x14ac:dyDescent="0.2">
      <c r="A180" s="79"/>
      <c r="B180" s="79"/>
      <c r="C180" s="98"/>
      <c r="D180" s="79"/>
      <c r="E180" s="79"/>
      <c r="F180" s="79"/>
      <c r="G180" s="79"/>
      <c r="H180" s="79"/>
      <c r="I180" s="79"/>
      <c r="J180" s="79"/>
      <c r="K180" s="79"/>
      <c r="L180" s="79"/>
      <c r="M180" s="79"/>
      <c r="N180" s="79"/>
      <c r="O180" s="79"/>
      <c r="P180" s="79"/>
      <c r="Q180" s="79"/>
      <c r="R180" s="79"/>
      <c r="S180" s="79"/>
      <c r="T180" s="79"/>
      <c r="U180" s="79"/>
      <c r="V180" s="79"/>
      <c r="W180" s="79"/>
      <c r="X180" s="79"/>
      <c r="Y180" s="79"/>
      <c r="Z180" s="79"/>
    </row>
    <row r="181" spans="1:26" ht="12.75" customHeight="1" x14ac:dyDescent="0.2">
      <c r="A181" s="79"/>
      <c r="B181" s="79"/>
      <c r="C181" s="98"/>
      <c r="D181" s="79"/>
      <c r="E181" s="79"/>
      <c r="F181" s="79"/>
      <c r="G181" s="79"/>
      <c r="H181" s="79"/>
      <c r="I181" s="79"/>
      <c r="J181" s="79"/>
      <c r="K181" s="79"/>
      <c r="L181" s="79"/>
      <c r="M181" s="79"/>
      <c r="N181" s="79"/>
      <c r="O181" s="79"/>
      <c r="P181" s="79"/>
      <c r="Q181" s="79"/>
      <c r="R181" s="79"/>
      <c r="S181" s="79"/>
      <c r="T181" s="79"/>
      <c r="U181" s="79"/>
      <c r="V181" s="79"/>
      <c r="W181" s="79"/>
      <c r="X181" s="79"/>
      <c r="Y181" s="79"/>
      <c r="Z181" s="79"/>
    </row>
    <row r="182" spans="1:26" ht="12.75" customHeight="1" x14ac:dyDescent="0.2">
      <c r="A182" s="79"/>
      <c r="B182" s="79"/>
      <c r="C182" s="98"/>
      <c r="D182" s="79"/>
      <c r="E182" s="79"/>
      <c r="F182" s="79"/>
      <c r="G182" s="79"/>
      <c r="H182" s="79"/>
      <c r="I182" s="79"/>
      <c r="J182" s="79"/>
      <c r="K182" s="79"/>
      <c r="L182" s="79"/>
      <c r="M182" s="79"/>
      <c r="N182" s="79"/>
      <c r="O182" s="79"/>
      <c r="P182" s="79"/>
      <c r="Q182" s="79"/>
      <c r="R182" s="79"/>
      <c r="S182" s="79"/>
      <c r="T182" s="79"/>
      <c r="U182" s="79"/>
      <c r="V182" s="79"/>
      <c r="W182" s="79"/>
      <c r="X182" s="79"/>
      <c r="Y182" s="79"/>
      <c r="Z182" s="79"/>
    </row>
    <row r="183" spans="1:26" ht="12.75" customHeight="1" x14ac:dyDescent="0.2">
      <c r="A183" s="79"/>
      <c r="B183" s="79"/>
      <c r="C183" s="98"/>
      <c r="D183" s="79"/>
      <c r="E183" s="79"/>
      <c r="F183" s="79"/>
      <c r="G183" s="79"/>
      <c r="H183" s="79"/>
      <c r="I183" s="79"/>
      <c r="J183" s="79"/>
      <c r="K183" s="79"/>
      <c r="L183" s="79"/>
      <c r="M183" s="79"/>
      <c r="N183" s="79"/>
      <c r="O183" s="79"/>
      <c r="P183" s="79"/>
      <c r="Q183" s="79"/>
      <c r="R183" s="79"/>
      <c r="S183" s="79"/>
      <c r="T183" s="79"/>
      <c r="U183" s="79"/>
      <c r="V183" s="79"/>
      <c r="W183" s="79"/>
      <c r="X183" s="79"/>
      <c r="Y183" s="79"/>
      <c r="Z183" s="79"/>
    </row>
    <row r="184" spans="1:26" ht="12.75" customHeight="1" x14ac:dyDescent="0.2">
      <c r="A184" s="79"/>
      <c r="B184" s="79"/>
      <c r="C184" s="98"/>
      <c r="D184" s="79"/>
      <c r="E184" s="79"/>
      <c r="F184" s="79"/>
      <c r="G184" s="79"/>
      <c r="H184" s="79"/>
      <c r="I184" s="79"/>
      <c r="J184" s="79"/>
      <c r="K184" s="79"/>
      <c r="L184" s="79"/>
      <c r="M184" s="79"/>
      <c r="N184" s="79"/>
      <c r="O184" s="79"/>
      <c r="P184" s="79"/>
      <c r="Q184" s="79"/>
      <c r="R184" s="79"/>
      <c r="S184" s="79"/>
      <c r="T184" s="79"/>
      <c r="U184" s="79"/>
      <c r="V184" s="79"/>
      <c r="W184" s="79"/>
      <c r="X184" s="79"/>
      <c r="Y184" s="79"/>
      <c r="Z184" s="79"/>
    </row>
    <row r="185" spans="1:26" ht="12.75" customHeight="1" x14ac:dyDescent="0.2">
      <c r="A185" s="79"/>
      <c r="B185" s="79"/>
      <c r="C185" s="98"/>
      <c r="D185" s="79"/>
      <c r="E185" s="79"/>
      <c r="F185" s="79"/>
      <c r="G185" s="79"/>
      <c r="H185" s="79"/>
      <c r="I185" s="79"/>
      <c r="J185" s="79"/>
      <c r="K185" s="79"/>
      <c r="L185" s="79"/>
      <c r="M185" s="79"/>
      <c r="N185" s="79"/>
      <c r="O185" s="79"/>
      <c r="P185" s="79"/>
      <c r="Q185" s="79"/>
      <c r="R185" s="79"/>
      <c r="S185" s="79"/>
      <c r="T185" s="79"/>
      <c r="U185" s="79"/>
      <c r="V185" s="79"/>
      <c r="W185" s="79"/>
      <c r="X185" s="79"/>
      <c r="Y185" s="79"/>
      <c r="Z185" s="79"/>
    </row>
    <row r="186" spans="1:26" ht="12.75" customHeight="1" x14ac:dyDescent="0.2">
      <c r="A186" s="79"/>
      <c r="B186" s="79"/>
      <c r="C186" s="98"/>
      <c r="D186" s="79"/>
      <c r="E186" s="79"/>
      <c r="F186" s="79"/>
      <c r="G186" s="79"/>
      <c r="H186" s="79"/>
      <c r="I186" s="79"/>
      <c r="J186" s="79"/>
      <c r="K186" s="79"/>
      <c r="L186" s="79"/>
      <c r="M186" s="79"/>
      <c r="N186" s="79"/>
      <c r="O186" s="79"/>
      <c r="P186" s="79"/>
      <c r="Q186" s="79"/>
      <c r="R186" s="79"/>
      <c r="S186" s="79"/>
      <c r="T186" s="79"/>
      <c r="U186" s="79"/>
      <c r="V186" s="79"/>
      <c r="W186" s="79"/>
      <c r="X186" s="79"/>
      <c r="Y186" s="79"/>
      <c r="Z186" s="79"/>
    </row>
    <row r="187" spans="1:26" ht="12.75" customHeight="1" x14ac:dyDescent="0.2">
      <c r="A187" s="79"/>
      <c r="B187" s="79"/>
      <c r="C187" s="98"/>
      <c r="D187" s="79"/>
      <c r="E187" s="79"/>
      <c r="F187" s="79"/>
      <c r="G187" s="79"/>
      <c r="H187" s="79"/>
      <c r="I187" s="79"/>
      <c r="J187" s="79"/>
      <c r="K187" s="79"/>
      <c r="L187" s="79"/>
      <c r="M187" s="79"/>
      <c r="N187" s="79"/>
      <c r="O187" s="79"/>
      <c r="P187" s="79"/>
      <c r="Q187" s="79"/>
      <c r="R187" s="79"/>
      <c r="S187" s="79"/>
      <c r="T187" s="79"/>
      <c r="U187" s="79"/>
      <c r="V187" s="79"/>
      <c r="W187" s="79"/>
      <c r="X187" s="79"/>
      <c r="Y187" s="79"/>
      <c r="Z187" s="79"/>
    </row>
    <row r="188" spans="1:26" ht="12.75" customHeight="1" x14ac:dyDescent="0.2">
      <c r="A188" s="79"/>
      <c r="B188" s="79"/>
      <c r="C188" s="98"/>
      <c r="D188" s="79"/>
      <c r="E188" s="79"/>
      <c r="F188" s="79"/>
      <c r="G188" s="79"/>
      <c r="H188" s="79"/>
      <c r="I188" s="79"/>
      <c r="J188" s="79"/>
      <c r="K188" s="79"/>
      <c r="L188" s="79"/>
      <c r="M188" s="79"/>
      <c r="N188" s="79"/>
      <c r="O188" s="79"/>
      <c r="P188" s="79"/>
      <c r="Q188" s="79"/>
      <c r="R188" s="79"/>
      <c r="S188" s="79"/>
      <c r="T188" s="79"/>
      <c r="U188" s="79"/>
      <c r="V188" s="79"/>
      <c r="W188" s="79"/>
      <c r="X188" s="79"/>
      <c r="Y188" s="79"/>
      <c r="Z188" s="79"/>
    </row>
    <row r="189" spans="1:26" ht="12.75" customHeight="1" x14ac:dyDescent="0.2">
      <c r="A189" s="79"/>
      <c r="B189" s="79"/>
      <c r="C189" s="98"/>
      <c r="D189" s="79"/>
      <c r="E189" s="79"/>
      <c r="F189" s="79"/>
      <c r="G189" s="79"/>
      <c r="H189" s="79"/>
      <c r="I189" s="79"/>
      <c r="J189" s="79"/>
      <c r="K189" s="79"/>
      <c r="L189" s="79"/>
      <c r="M189" s="79"/>
      <c r="N189" s="79"/>
      <c r="O189" s="79"/>
      <c r="P189" s="79"/>
      <c r="Q189" s="79"/>
      <c r="R189" s="79"/>
      <c r="S189" s="79"/>
      <c r="T189" s="79"/>
      <c r="U189" s="79"/>
      <c r="V189" s="79"/>
      <c r="W189" s="79"/>
      <c r="X189" s="79"/>
      <c r="Y189" s="79"/>
      <c r="Z189" s="79"/>
    </row>
    <row r="190" spans="1:26" ht="12.75" customHeight="1" x14ac:dyDescent="0.2">
      <c r="A190" s="79"/>
      <c r="B190" s="79"/>
      <c r="C190" s="98"/>
      <c r="D190" s="79"/>
      <c r="E190" s="79"/>
      <c r="F190" s="79"/>
      <c r="G190" s="79"/>
      <c r="H190" s="79"/>
      <c r="I190" s="79"/>
      <c r="J190" s="79"/>
      <c r="K190" s="79"/>
      <c r="L190" s="79"/>
      <c r="M190" s="79"/>
      <c r="N190" s="79"/>
      <c r="O190" s="79"/>
      <c r="P190" s="79"/>
      <c r="Q190" s="79"/>
      <c r="R190" s="79"/>
      <c r="S190" s="79"/>
      <c r="T190" s="79"/>
      <c r="U190" s="79"/>
      <c r="V190" s="79"/>
      <c r="W190" s="79"/>
      <c r="X190" s="79"/>
      <c r="Y190" s="79"/>
      <c r="Z190" s="79"/>
    </row>
    <row r="191" spans="1:26" ht="12.75" customHeight="1" x14ac:dyDescent="0.2">
      <c r="A191" s="79"/>
      <c r="B191" s="79"/>
      <c r="C191" s="98"/>
      <c r="D191" s="79"/>
      <c r="E191" s="79"/>
      <c r="F191" s="79"/>
      <c r="G191" s="79"/>
      <c r="H191" s="79"/>
      <c r="I191" s="79"/>
      <c r="J191" s="79"/>
      <c r="K191" s="79"/>
      <c r="L191" s="79"/>
      <c r="M191" s="79"/>
      <c r="N191" s="79"/>
      <c r="O191" s="79"/>
      <c r="P191" s="79"/>
      <c r="Q191" s="79"/>
      <c r="R191" s="79"/>
      <c r="S191" s="79"/>
      <c r="T191" s="79"/>
      <c r="U191" s="79"/>
      <c r="V191" s="79"/>
      <c r="W191" s="79"/>
      <c r="X191" s="79"/>
      <c r="Y191" s="79"/>
      <c r="Z191" s="79"/>
    </row>
    <row r="192" spans="1:26" ht="12.75" customHeight="1" x14ac:dyDescent="0.2">
      <c r="A192" s="79"/>
      <c r="B192" s="79"/>
      <c r="C192" s="98"/>
      <c r="D192" s="79"/>
      <c r="E192" s="79"/>
      <c r="F192" s="79"/>
      <c r="G192" s="79"/>
      <c r="H192" s="79"/>
      <c r="I192" s="79"/>
      <c r="J192" s="79"/>
      <c r="K192" s="79"/>
      <c r="L192" s="79"/>
      <c r="M192" s="79"/>
      <c r="N192" s="79"/>
      <c r="O192" s="79"/>
      <c r="P192" s="79"/>
      <c r="Q192" s="79"/>
      <c r="R192" s="79"/>
      <c r="S192" s="79"/>
      <c r="T192" s="79"/>
      <c r="U192" s="79"/>
      <c r="V192" s="79"/>
      <c r="W192" s="79"/>
      <c r="X192" s="79"/>
      <c r="Y192" s="79"/>
      <c r="Z192" s="79"/>
    </row>
    <row r="193" spans="1:26" ht="12.75" customHeight="1" x14ac:dyDescent="0.2">
      <c r="A193" s="79"/>
      <c r="B193" s="79"/>
      <c r="C193" s="98"/>
      <c r="D193" s="79"/>
      <c r="E193" s="79"/>
      <c r="F193" s="79"/>
      <c r="G193" s="79"/>
      <c r="H193" s="79"/>
      <c r="I193" s="79"/>
      <c r="J193" s="79"/>
      <c r="K193" s="79"/>
      <c r="L193" s="79"/>
      <c r="M193" s="79"/>
      <c r="N193" s="79"/>
      <c r="O193" s="79"/>
      <c r="P193" s="79"/>
      <c r="Q193" s="79"/>
      <c r="R193" s="79"/>
      <c r="S193" s="79"/>
      <c r="T193" s="79"/>
      <c r="U193" s="79"/>
      <c r="V193" s="79"/>
      <c r="W193" s="79"/>
      <c r="X193" s="79"/>
      <c r="Y193" s="79"/>
      <c r="Z193" s="79"/>
    </row>
    <row r="194" spans="1:26" ht="12.75" customHeight="1" x14ac:dyDescent="0.2">
      <c r="A194" s="79"/>
      <c r="B194" s="79"/>
      <c r="C194" s="98"/>
      <c r="D194" s="79"/>
      <c r="E194" s="79"/>
      <c r="F194" s="79"/>
      <c r="G194" s="79"/>
      <c r="H194" s="79"/>
      <c r="I194" s="79"/>
      <c r="J194" s="79"/>
      <c r="K194" s="79"/>
      <c r="L194" s="79"/>
      <c r="M194" s="79"/>
      <c r="N194" s="79"/>
      <c r="O194" s="79"/>
      <c r="P194" s="79"/>
      <c r="Q194" s="79"/>
      <c r="R194" s="79"/>
      <c r="S194" s="79"/>
      <c r="T194" s="79"/>
      <c r="U194" s="79"/>
      <c r="V194" s="79"/>
      <c r="W194" s="79"/>
      <c r="X194" s="79"/>
      <c r="Y194" s="79"/>
      <c r="Z194" s="79"/>
    </row>
    <row r="195" spans="1:26" ht="12.75" customHeight="1" x14ac:dyDescent="0.2">
      <c r="A195" s="79"/>
      <c r="B195" s="79"/>
      <c r="C195" s="98"/>
      <c r="D195" s="79"/>
      <c r="E195" s="79"/>
      <c r="F195" s="79"/>
      <c r="G195" s="79"/>
      <c r="H195" s="79"/>
      <c r="I195" s="79"/>
      <c r="J195" s="79"/>
      <c r="K195" s="79"/>
      <c r="L195" s="79"/>
      <c r="M195" s="79"/>
      <c r="N195" s="79"/>
      <c r="O195" s="79"/>
      <c r="P195" s="79"/>
      <c r="Q195" s="79"/>
      <c r="R195" s="79"/>
      <c r="S195" s="79"/>
      <c r="T195" s="79"/>
      <c r="U195" s="79"/>
      <c r="V195" s="79"/>
      <c r="W195" s="79"/>
      <c r="X195" s="79"/>
      <c r="Y195" s="79"/>
      <c r="Z195" s="79"/>
    </row>
    <row r="196" spans="1:26" ht="12.75" customHeight="1" x14ac:dyDescent="0.2">
      <c r="A196" s="79"/>
      <c r="B196" s="79"/>
      <c r="C196" s="98"/>
      <c r="D196" s="79"/>
      <c r="E196" s="79"/>
      <c r="F196" s="79"/>
      <c r="G196" s="79"/>
      <c r="H196" s="79"/>
      <c r="I196" s="79"/>
      <c r="J196" s="79"/>
      <c r="K196" s="79"/>
      <c r="L196" s="79"/>
      <c r="M196" s="79"/>
      <c r="N196" s="79"/>
      <c r="O196" s="79"/>
      <c r="P196" s="79"/>
      <c r="Q196" s="79"/>
      <c r="R196" s="79"/>
      <c r="S196" s="79"/>
      <c r="T196" s="79"/>
      <c r="U196" s="79"/>
      <c r="V196" s="79"/>
      <c r="W196" s="79"/>
      <c r="X196" s="79"/>
      <c r="Y196" s="79"/>
      <c r="Z196" s="79"/>
    </row>
    <row r="197" spans="1:26" ht="12.75" customHeight="1" x14ac:dyDescent="0.2">
      <c r="A197" s="79"/>
      <c r="B197" s="79"/>
      <c r="C197" s="98"/>
      <c r="D197" s="79"/>
      <c r="E197" s="79"/>
      <c r="F197" s="79"/>
      <c r="G197" s="79"/>
      <c r="H197" s="79"/>
      <c r="I197" s="79"/>
      <c r="J197" s="79"/>
      <c r="K197" s="79"/>
      <c r="L197" s="79"/>
      <c r="M197" s="79"/>
      <c r="N197" s="79"/>
      <c r="O197" s="79"/>
      <c r="P197" s="79"/>
      <c r="Q197" s="79"/>
      <c r="R197" s="79"/>
      <c r="S197" s="79"/>
      <c r="T197" s="79"/>
      <c r="U197" s="79"/>
      <c r="V197" s="79"/>
      <c r="W197" s="79"/>
      <c r="X197" s="79"/>
      <c r="Y197" s="79"/>
      <c r="Z197" s="79"/>
    </row>
    <row r="198" spans="1:26" ht="12.75" customHeight="1" x14ac:dyDescent="0.2">
      <c r="A198" s="79"/>
      <c r="B198" s="79"/>
      <c r="C198" s="98"/>
      <c r="D198" s="79"/>
      <c r="E198" s="79"/>
      <c r="F198" s="79"/>
      <c r="G198" s="79"/>
      <c r="H198" s="79"/>
      <c r="I198" s="79"/>
      <c r="J198" s="79"/>
      <c r="K198" s="79"/>
      <c r="L198" s="79"/>
      <c r="M198" s="79"/>
      <c r="N198" s="79"/>
      <c r="O198" s="79"/>
      <c r="P198" s="79"/>
      <c r="Q198" s="79"/>
      <c r="R198" s="79"/>
      <c r="S198" s="79"/>
      <c r="T198" s="79"/>
      <c r="U198" s="79"/>
      <c r="V198" s="79"/>
      <c r="W198" s="79"/>
      <c r="X198" s="79"/>
      <c r="Y198" s="79"/>
      <c r="Z198" s="79"/>
    </row>
    <row r="199" spans="1:26" ht="12.75" customHeight="1" x14ac:dyDescent="0.2">
      <c r="A199" s="79"/>
      <c r="B199" s="79"/>
      <c r="C199" s="98"/>
      <c r="D199" s="79"/>
      <c r="E199" s="79"/>
      <c r="F199" s="79"/>
      <c r="G199" s="79"/>
      <c r="H199" s="79"/>
      <c r="I199" s="79"/>
      <c r="J199" s="79"/>
      <c r="K199" s="79"/>
      <c r="L199" s="79"/>
      <c r="M199" s="79"/>
      <c r="N199" s="79"/>
      <c r="O199" s="79"/>
      <c r="P199" s="79"/>
      <c r="Q199" s="79"/>
      <c r="R199" s="79"/>
      <c r="S199" s="79"/>
      <c r="T199" s="79"/>
      <c r="U199" s="79"/>
      <c r="V199" s="79"/>
      <c r="W199" s="79"/>
      <c r="X199" s="79"/>
      <c r="Y199" s="79"/>
      <c r="Z199" s="79"/>
    </row>
    <row r="200" spans="1:26" ht="12.75" customHeight="1" x14ac:dyDescent="0.2">
      <c r="A200" s="79"/>
      <c r="B200" s="79"/>
      <c r="C200" s="98"/>
      <c r="D200" s="79"/>
      <c r="E200" s="79"/>
      <c r="F200" s="79"/>
      <c r="G200" s="79"/>
      <c r="H200" s="79"/>
      <c r="I200" s="79"/>
      <c r="J200" s="79"/>
      <c r="K200" s="79"/>
      <c r="L200" s="79"/>
      <c r="M200" s="79"/>
      <c r="N200" s="79"/>
      <c r="O200" s="79"/>
      <c r="P200" s="79"/>
      <c r="Q200" s="79"/>
      <c r="R200" s="79"/>
      <c r="S200" s="79"/>
      <c r="T200" s="79"/>
      <c r="U200" s="79"/>
      <c r="V200" s="79"/>
      <c r="W200" s="79"/>
      <c r="X200" s="79"/>
      <c r="Y200" s="79"/>
      <c r="Z200" s="79"/>
    </row>
    <row r="201" spans="1:26" ht="12.75" customHeight="1" x14ac:dyDescent="0.2">
      <c r="A201" s="79"/>
      <c r="B201" s="79"/>
      <c r="C201" s="98"/>
      <c r="D201" s="79"/>
      <c r="E201" s="79"/>
      <c r="F201" s="79"/>
      <c r="G201" s="79"/>
      <c r="H201" s="79"/>
      <c r="I201" s="79"/>
      <c r="J201" s="79"/>
      <c r="K201" s="79"/>
      <c r="L201" s="79"/>
      <c r="M201" s="79"/>
      <c r="N201" s="79"/>
      <c r="O201" s="79"/>
      <c r="P201" s="79"/>
      <c r="Q201" s="79"/>
      <c r="R201" s="79"/>
      <c r="S201" s="79"/>
      <c r="T201" s="79"/>
      <c r="U201" s="79"/>
      <c r="V201" s="79"/>
      <c r="W201" s="79"/>
      <c r="X201" s="79"/>
      <c r="Y201" s="79"/>
      <c r="Z201" s="79"/>
    </row>
    <row r="202" spans="1:26" ht="12.75" customHeight="1" x14ac:dyDescent="0.2">
      <c r="A202" s="79"/>
      <c r="B202" s="79"/>
      <c r="C202" s="98"/>
      <c r="D202" s="79"/>
      <c r="E202" s="79"/>
      <c r="F202" s="79"/>
      <c r="G202" s="79"/>
      <c r="H202" s="79"/>
      <c r="I202" s="79"/>
      <c r="J202" s="79"/>
      <c r="K202" s="79"/>
      <c r="L202" s="79"/>
      <c r="M202" s="79"/>
      <c r="N202" s="79"/>
      <c r="O202" s="79"/>
      <c r="P202" s="79"/>
      <c r="Q202" s="79"/>
      <c r="R202" s="79"/>
      <c r="S202" s="79"/>
      <c r="T202" s="79"/>
      <c r="U202" s="79"/>
      <c r="V202" s="79"/>
      <c r="W202" s="79"/>
      <c r="X202" s="79"/>
      <c r="Y202" s="79"/>
      <c r="Z202" s="79"/>
    </row>
    <row r="203" spans="1:26" ht="12.75" customHeight="1" x14ac:dyDescent="0.2">
      <c r="A203" s="79"/>
      <c r="B203" s="79"/>
      <c r="C203" s="98"/>
      <c r="D203" s="79"/>
      <c r="E203" s="79"/>
      <c r="F203" s="79"/>
      <c r="G203" s="79"/>
      <c r="H203" s="79"/>
      <c r="I203" s="79"/>
      <c r="J203" s="79"/>
      <c r="K203" s="79"/>
      <c r="L203" s="79"/>
      <c r="M203" s="79"/>
      <c r="N203" s="79"/>
      <c r="O203" s="79"/>
      <c r="P203" s="79"/>
      <c r="Q203" s="79"/>
      <c r="R203" s="79"/>
      <c r="S203" s="79"/>
      <c r="T203" s="79"/>
      <c r="U203" s="79"/>
      <c r="V203" s="79"/>
      <c r="W203" s="79"/>
      <c r="X203" s="79"/>
      <c r="Y203" s="79"/>
      <c r="Z203" s="79"/>
    </row>
    <row r="204" spans="1:26" ht="12.75" customHeight="1" x14ac:dyDescent="0.2">
      <c r="A204" s="79"/>
      <c r="B204" s="79"/>
      <c r="C204" s="98"/>
      <c r="D204" s="79"/>
      <c r="E204" s="79"/>
      <c r="F204" s="79"/>
      <c r="G204" s="79"/>
      <c r="H204" s="79"/>
      <c r="I204" s="79"/>
      <c r="J204" s="79"/>
      <c r="K204" s="79"/>
      <c r="L204" s="79"/>
      <c r="M204" s="79"/>
      <c r="N204" s="79"/>
      <c r="O204" s="79"/>
      <c r="P204" s="79"/>
      <c r="Q204" s="79"/>
      <c r="R204" s="79"/>
      <c r="S204" s="79"/>
      <c r="T204" s="79"/>
      <c r="U204" s="79"/>
      <c r="V204" s="79"/>
      <c r="W204" s="79"/>
      <c r="X204" s="79"/>
      <c r="Y204" s="79"/>
      <c r="Z204" s="79"/>
    </row>
    <row r="205" spans="1:26" ht="12.75" customHeight="1" x14ac:dyDescent="0.2">
      <c r="A205" s="79"/>
      <c r="B205" s="79"/>
      <c r="C205" s="98"/>
      <c r="D205" s="79"/>
      <c r="E205" s="79"/>
      <c r="F205" s="79"/>
      <c r="G205" s="79"/>
      <c r="H205" s="79"/>
      <c r="I205" s="79"/>
      <c r="J205" s="79"/>
      <c r="K205" s="79"/>
      <c r="L205" s="79"/>
      <c r="M205" s="79"/>
      <c r="N205" s="79"/>
      <c r="O205" s="79"/>
      <c r="P205" s="79"/>
      <c r="Q205" s="79"/>
      <c r="R205" s="79"/>
      <c r="S205" s="79"/>
      <c r="T205" s="79"/>
      <c r="U205" s="79"/>
      <c r="V205" s="79"/>
      <c r="W205" s="79"/>
      <c r="X205" s="79"/>
      <c r="Y205" s="79"/>
      <c r="Z205" s="79"/>
    </row>
    <row r="206" spans="1:26" ht="12.75" customHeight="1" x14ac:dyDescent="0.2">
      <c r="A206" s="79"/>
      <c r="B206" s="79"/>
      <c r="C206" s="98"/>
      <c r="D206" s="79"/>
      <c r="E206" s="79"/>
      <c r="F206" s="79"/>
      <c r="G206" s="79"/>
      <c r="H206" s="79"/>
      <c r="I206" s="79"/>
      <c r="J206" s="79"/>
      <c r="K206" s="79"/>
      <c r="L206" s="79"/>
      <c r="M206" s="79"/>
      <c r="N206" s="79"/>
      <c r="O206" s="79"/>
      <c r="P206" s="79"/>
      <c r="Q206" s="79"/>
      <c r="R206" s="79"/>
      <c r="S206" s="79"/>
      <c r="T206" s="79"/>
      <c r="U206" s="79"/>
      <c r="V206" s="79"/>
      <c r="W206" s="79"/>
      <c r="X206" s="79"/>
      <c r="Y206" s="79"/>
      <c r="Z206" s="79"/>
    </row>
    <row r="207" spans="1:26" ht="12.75" customHeight="1" x14ac:dyDescent="0.2">
      <c r="A207" s="79"/>
      <c r="B207" s="79"/>
      <c r="C207" s="98"/>
      <c r="D207" s="79"/>
      <c r="E207" s="79"/>
      <c r="F207" s="79"/>
      <c r="G207" s="79"/>
      <c r="H207" s="79"/>
      <c r="I207" s="79"/>
      <c r="J207" s="79"/>
      <c r="K207" s="79"/>
      <c r="L207" s="79"/>
      <c r="M207" s="79"/>
      <c r="N207" s="79"/>
      <c r="O207" s="79"/>
      <c r="P207" s="79"/>
      <c r="Q207" s="79"/>
      <c r="R207" s="79"/>
      <c r="S207" s="79"/>
      <c r="T207" s="79"/>
      <c r="U207" s="79"/>
      <c r="V207" s="79"/>
      <c r="W207" s="79"/>
      <c r="X207" s="79"/>
      <c r="Y207" s="79"/>
      <c r="Z207" s="79"/>
    </row>
    <row r="208" spans="1:26" ht="12.75" customHeight="1" x14ac:dyDescent="0.2">
      <c r="A208" s="79"/>
      <c r="B208" s="79"/>
      <c r="C208" s="98"/>
      <c r="D208" s="79"/>
      <c r="E208" s="79"/>
      <c r="F208" s="79"/>
      <c r="G208" s="79"/>
      <c r="H208" s="79"/>
      <c r="I208" s="79"/>
      <c r="J208" s="79"/>
      <c r="K208" s="79"/>
      <c r="L208" s="79"/>
      <c r="M208" s="79"/>
      <c r="N208" s="79"/>
      <c r="O208" s="79"/>
      <c r="P208" s="79"/>
      <c r="Q208" s="79"/>
      <c r="R208" s="79"/>
      <c r="S208" s="79"/>
      <c r="T208" s="79"/>
      <c r="U208" s="79"/>
      <c r="V208" s="79"/>
      <c r="W208" s="79"/>
      <c r="X208" s="79"/>
      <c r="Y208" s="79"/>
      <c r="Z208" s="79"/>
    </row>
    <row r="209" spans="1:26" ht="12.75" customHeight="1" x14ac:dyDescent="0.2">
      <c r="A209" s="79"/>
      <c r="B209" s="79"/>
      <c r="C209" s="98"/>
      <c r="D209" s="79"/>
      <c r="E209" s="79"/>
      <c r="F209" s="79"/>
      <c r="G209" s="79"/>
      <c r="H209" s="79"/>
      <c r="I209" s="79"/>
      <c r="J209" s="79"/>
      <c r="K209" s="79"/>
      <c r="L209" s="79"/>
      <c r="M209" s="79"/>
      <c r="N209" s="79"/>
      <c r="O209" s="79"/>
      <c r="P209" s="79"/>
      <c r="Q209" s="79"/>
      <c r="R209" s="79"/>
      <c r="S209" s="79"/>
      <c r="T209" s="79"/>
      <c r="U209" s="79"/>
      <c r="V209" s="79"/>
      <c r="W209" s="79"/>
      <c r="X209" s="79"/>
      <c r="Y209" s="79"/>
      <c r="Z209" s="79"/>
    </row>
    <row r="210" spans="1:26" ht="12.75" customHeight="1" x14ac:dyDescent="0.2">
      <c r="A210" s="79"/>
      <c r="B210" s="79"/>
      <c r="C210" s="98"/>
      <c r="D210" s="79"/>
      <c r="E210" s="79"/>
      <c r="F210" s="79"/>
      <c r="G210" s="79"/>
      <c r="H210" s="79"/>
      <c r="I210" s="79"/>
      <c r="J210" s="79"/>
      <c r="K210" s="79"/>
      <c r="L210" s="79"/>
      <c r="M210" s="79"/>
      <c r="N210" s="79"/>
      <c r="O210" s="79"/>
      <c r="P210" s="79"/>
      <c r="Q210" s="79"/>
      <c r="R210" s="79"/>
      <c r="S210" s="79"/>
      <c r="T210" s="79"/>
      <c r="U210" s="79"/>
      <c r="V210" s="79"/>
      <c r="W210" s="79"/>
      <c r="X210" s="79"/>
      <c r="Y210" s="79"/>
      <c r="Z210" s="79"/>
    </row>
    <row r="211" spans="1:26" ht="12.75" customHeight="1" x14ac:dyDescent="0.2">
      <c r="A211" s="79"/>
      <c r="B211" s="79"/>
      <c r="C211" s="98"/>
      <c r="D211" s="79"/>
      <c r="E211" s="79"/>
      <c r="F211" s="79"/>
      <c r="G211" s="79"/>
      <c r="H211" s="79"/>
      <c r="I211" s="79"/>
      <c r="J211" s="79"/>
      <c r="K211" s="79"/>
      <c r="L211" s="79"/>
      <c r="M211" s="79"/>
      <c r="N211" s="79"/>
      <c r="O211" s="79"/>
      <c r="P211" s="79"/>
      <c r="Q211" s="79"/>
      <c r="R211" s="79"/>
      <c r="S211" s="79"/>
      <c r="T211" s="79"/>
      <c r="U211" s="79"/>
      <c r="V211" s="79"/>
      <c r="W211" s="79"/>
      <c r="X211" s="79"/>
      <c r="Y211" s="79"/>
      <c r="Z211" s="79"/>
    </row>
    <row r="212" spans="1:26" ht="12.75" customHeight="1" x14ac:dyDescent="0.2">
      <c r="A212" s="79"/>
      <c r="B212" s="79"/>
      <c r="C212" s="98"/>
      <c r="D212" s="79"/>
      <c r="E212" s="79"/>
      <c r="F212" s="79"/>
      <c r="G212" s="79"/>
      <c r="H212" s="79"/>
      <c r="I212" s="79"/>
      <c r="J212" s="79"/>
      <c r="K212" s="79"/>
      <c r="L212" s="79"/>
      <c r="M212" s="79"/>
      <c r="N212" s="79"/>
      <c r="O212" s="79"/>
      <c r="P212" s="79"/>
      <c r="Q212" s="79"/>
      <c r="R212" s="79"/>
      <c r="S212" s="79"/>
      <c r="T212" s="79"/>
      <c r="U212" s="79"/>
      <c r="V212" s="79"/>
      <c r="W212" s="79"/>
      <c r="X212" s="79"/>
      <c r="Y212" s="79"/>
      <c r="Z212" s="79"/>
    </row>
    <row r="213" spans="1:26" ht="12.75" customHeight="1" x14ac:dyDescent="0.2">
      <c r="A213" s="79"/>
      <c r="B213" s="79"/>
      <c r="C213" s="98"/>
      <c r="D213" s="79"/>
      <c r="E213" s="79"/>
      <c r="F213" s="79"/>
      <c r="G213" s="79"/>
      <c r="H213" s="79"/>
      <c r="I213" s="79"/>
      <c r="J213" s="79"/>
      <c r="K213" s="79"/>
      <c r="L213" s="79"/>
      <c r="M213" s="79"/>
      <c r="N213" s="79"/>
      <c r="O213" s="79"/>
      <c r="P213" s="79"/>
      <c r="Q213" s="79"/>
      <c r="R213" s="79"/>
      <c r="S213" s="79"/>
      <c r="T213" s="79"/>
      <c r="U213" s="79"/>
      <c r="V213" s="79"/>
      <c r="W213" s="79"/>
      <c r="X213" s="79"/>
      <c r="Y213" s="79"/>
      <c r="Z213" s="79"/>
    </row>
    <row r="214" spans="1:26" ht="12.75" customHeight="1" x14ac:dyDescent="0.2">
      <c r="A214" s="79"/>
      <c r="B214" s="79"/>
      <c r="C214" s="98"/>
      <c r="D214" s="79"/>
      <c r="E214" s="79"/>
      <c r="F214" s="79"/>
      <c r="G214" s="79"/>
      <c r="H214" s="79"/>
      <c r="I214" s="79"/>
      <c r="J214" s="79"/>
      <c r="K214" s="79"/>
      <c r="L214" s="79"/>
      <c r="M214" s="79"/>
      <c r="N214" s="79"/>
      <c r="O214" s="79"/>
      <c r="P214" s="79"/>
      <c r="Q214" s="79"/>
      <c r="R214" s="79"/>
      <c r="S214" s="79"/>
      <c r="T214" s="79"/>
      <c r="U214" s="79"/>
      <c r="V214" s="79"/>
      <c r="W214" s="79"/>
      <c r="X214" s="79"/>
      <c r="Y214" s="79"/>
      <c r="Z214" s="79"/>
    </row>
    <row r="215" spans="1:26" ht="12.75" customHeight="1" x14ac:dyDescent="0.2">
      <c r="A215" s="79"/>
      <c r="B215" s="79"/>
      <c r="C215" s="98"/>
      <c r="D215" s="79"/>
      <c r="E215" s="79"/>
      <c r="F215" s="79"/>
      <c r="G215" s="79"/>
      <c r="H215" s="79"/>
      <c r="I215" s="79"/>
      <c r="J215" s="79"/>
      <c r="K215" s="79"/>
      <c r="L215" s="79"/>
      <c r="M215" s="79"/>
      <c r="N215" s="79"/>
      <c r="O215" s="79"/>
      <c r="P215" s="79"/>
      <c r="Q215" s="79"/>
      <c r="R215" s="79"/>
      <c r="S215" s="79"/>
      <c r="T215" s="79"/>
      <c r="U215" s="79"/>
      <c r="V215" s="79"/>
      <c r="W215" s="79"/>
      <c r="X215" s="79"/>
      <c r="Y215" s="79"/>
      <c r="Z215" s="79"/>
    </row>
    <row r="216" spans="1:26" ht="12.75" customHeight="1" x14ac:dyDescent="0.2">
      <c r="A216" s="79"/>
      <c r="B216" s="79"/>
      <c r="C216" s="98"/>
      <c r="D216" s="79"/>
      <c r="E216" s="79"/>
      <c r="F216" s="79"/>
      <c r="G216" s="79"/>
      <c r="H216" s="79"/>
      <c r="I216" s="79"/>
      <c r="J216" s="79"/>
      <c r="K216" s="79"/>
      <c r="L216" s="79"/>
      <c r="M216" s="79"/>
      <c r="N216" s="79"/>
      <c r="O216" s="79"/>
      <c r="P216" s="79"/>
      <c r="Q216" s="79"/>
      <c r="R216" s="79"/>
      <c r="S216" s="79"/>
      <c r="T216" s="79"/>
      <c r="U216" s="79"/>
      <c r="V216" s="79"/>
      <c r="W216" s="79"/>
      <c r="X216" s="79"/>
      <c r="Y216" s="79"/>
      <c r="Z216" s="79"/>
    </row>
    <row r="217" spans="1:26" ht="12.75" customHeight="1" x14ac:dyDescent="0.2">
      <c r="A217" s="79"/>
      <c r="B217" s="79"/>
      <c r="C217" s="98"/>
      <c r="D217" s="79"/>
      <c r="E217" s="79"/>
      <c r="F217" s="79"/>
      <c r="G217" s="79"/>
      <c r="H217" s="79"/>
      <c r="I217" s="79"/>
      <c r="J217" s="79"/>
      <c r="K217" s="79"/>
      <c r="L217" s="79"/>
      <c r="M217" s="79"/>
      <c r="N217" s="79"/>
      <c r="O217" s="79"/>
      <c r="P217" s="79"/>
      <c r="Q217" s="79"/>
      <c r="R217" s="79"/>
      <c r="S217" s="79"/>
      <c r="T217" s="79"/>
      <c r="U217" s="79"/>
      <c r="V217" s="79"/>
      <c r="W217" s="79"/>
      <c r="X217" s="79"/>
      <c r="Y217" s="79"/>
      <c r="Z217" s="79"/>
    </row>
    <row r="218" spans="1:26" ht="12.75" customHeight="1" x14ac:dyDescent="0.2">
      <c r="A218" s="79"/>
      <c r="B218" s="79"/>
      <c r="C218" s="98"/>
      <c r="D218" s="79"/>
      <c r="E218" s="79"/>
      <c r="F218" s="79"/>
      <c r="G218" s="79"/>
      <c r="H218" s="79"/>
      <c r="I218" s="79"/>
      <c r="J218" s="79"/>
      <c r="K218" s="79"/>
      <c r="L218" s="79"/>
      <c r="M218" s="79"/>
      <c r="N218" s="79"/>
      <c r="O218" s="79"/>
      <c r="P218" s="79"/>
      <c r="Q218" s="79"/>
      <c r="R218" s="79"/>
      <c r="S218" s="79"/>
      <c r="T218" s="79"/>
      <c r="U218" s="79"/>
      <c r="V218" s="79"/>
      <c r="W218" s="79"/>
      <c r="X218" s="79"/>
      <c r="Y218" s="79"/>
      <c r="Z218" s="79"/>
    </row>
    <row r="219" spans="1:26" ht="12.75" customHeight="1" x14ac:dyDescent="0.2">
      <c r="A219" s="79"/>
      <c r="B219" s="79"/>
      <c r="C219" s="98"/>
      <c r="D219" s="79"/>
      <c r="E219" s="79"/>
      <c r="F219" s="79"/>
      <c r="G219" s="79"/>
      <c r="H219" s="79"/>
      <c r="I219" s="79"/>
      <c r="J219" s="79"/>
      <c r="K219" s="79"/>
      <c r="L219" s="79"/>
      <c r="M219" s="79"/>
      <c r="N219" s="79"/>
      <c r="O219" s="79"/>
      <c r="P219" s="79"/>
      <c r="Q219" s="79"/>
      <c r="R219" s="79"/>
      <c r="S219" s="79"/>
      <c r="T219" s="79"/>
      <c r="U219" s="79"/>
      <c r="V219" s="79"/>
      <c r="W219" s="79"/>
      <c r="X219" s="79"/>
      <c r="Y219" s="79"/>
      <c r="Z219" s="79"/>
    </row>
    <row r="220" spans="1:26" ht="12.75" customHeight="1" x14ac:dyDescent="0.2">
      <c r="A220" s="79"/>
      <c r="B220" s="79"/>
      <c r="C220" s="98"/>
      <c r="D220" s="79"/>
      <c r="E220" s="79"/>
      <c r="F220" s="79"/>
      <c r="G220" s="79"/>
      <c r="H220" s="79"/>
      <c r="I220" s="79"/>
      <c r="J220" s="79"/>
      <c r="K220" s="79"/>
      <c r="L220" s="79"/>
      <c r="M220" s="79"/>
      <c r="N220" s="79"/>
      <c r="O220" s="79"/>
      <c r="P220" s="79"/>
      <c r="Q220" s="79"/>
      <c r="R220" s="79"/>
      <c r="S220" s="79"/>
      <c r="T220" s="79"/>
      <c r="U220" s="79"/>
      <c r="V220" s="79"/>
      <c r="W220" s="79"/>
      <c r="X220" s="79"/>
      <c r="Y220" s="79"/>
      <c r="Z220" s="79"/>
    </row>
    <row r="221" spans="1:26" ht="12.75" customHeight="1" x14ac:dyDescent="0.2">
      <c r="A221" s="79"/>
      <c r="B221" s="79"/>
      <c r="C221" s="98"/>
      <c r="D221" s="79"/>
      <c r="E221" s="79"/>
      <c r="F221" s="79"/>
      <c r="G221" s="79"/>
      <c r="H221" s="79"/>
      <c r="I221" s="79"/>
      <c r="J221" s="79"/>
      <c r="K221" s="79"/>
      <c r="L221" s="79"/>
      <c r="M221" s="79"/>
      <c r="N221" s="79"/>
      <c r="O221" s="79"/>
      <c r="P221" s="79"/>
      <c r="Q221" s="79"/>
      <c r="R221" s="79"/>
      <c r="S221" s="79"/>
      <c r="T221" s="79"/>
      <c r="U221" s="79"/>
      <c r="V221" s="79"/>
      <c r="W221" s="79"/>
      <c r="X221" s="79"/>
      <c r="Y221" s="79"/>
      <c r="Z221" s="79"/>
    </row>
    <row r="222" spans="1:26" ht="15.75" customHeight="1" x14ac:dyDescent="0.2"/>
    <row r="223" spans="1:26" ht="15.75" customHeight="1" x14ac:dyDescent="0.2"/>
    <row r="224" spans="1:26"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sheetData>
  <mergeCells count="9">
    <mergeCell ref="A14:B14"/>
    <mergeCell ref="A15:D15"/>
    <mergeCell ref="A2:E2"/>
    <mergeCell ref="A3:B3"/>
    <mergeCell ref="A4:B4"/>
    <mergeCell ref="A5:B5"/>
    <mergeCell ref="A6:D6"/>
    <mergeCell ref="A11:E11"/>
    <mergeCell ref="A13:B13"/>
  </mergeCells>
  <pageMargins left="0.51181102362204722" right="0.51181102362204722" top="1.4566929133858268" bottom="1.1811023622047245" header="0" footer="0"/>
  <pageSetup paperSize="9" scale="83"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548135"/>
  </sheetPr>
  <dimension ref="A1:T947"/>
  <sheetViews>
    <sheetView workbookViewId="0">
      <selection activeCell="F14" sqref="F14:F20"/>
    </sheetView>
  </sheetViews>
  <sheetFormatPr defaultColWidth="12.5703125" defaultRowHeight="15" customHeight="1" x14ac:dyDescent="0.2"/>
  <cols>
    <col min="1" max="1" width="9.140625" customWidth="1"/>
    <col min="2" max="2" width="14.42578125" customWidth="1"/>
    <col min="3" max="3" width="24" customWidth="1"/>
    <col min="4" max="4" width="16.7109375" customWidth="1"/>
    <col min="5" max="5" width="13.140625" customWidth="1"/>
    <col min="6" max="6" width="13" customWidth="1"/>
    <col min="7" max="20" width="8.5703125" customWidth="1"/>
  </cols>
  <sheetData>
    <row r="1" spans="1:20" ht="12.75" customHeight="1" x14ac:dyDescent="0.25">
      <c r="A1" s="99"/>
      <c r="B1" s="99"/>
      <c r="C1" s="99"/>
      <c r="D1" s="99"/>
      <c r="E1" s="99"/>
      <c r="F1" s="99"/>
      <c r="G1" s="15"/>
      <c r="H1" s="15"/>
      <c r="I1" s="15"/>
      <c r="J1" s="15"/>
      <c r="K1" s="15"/>
      <c r="L1" s="15"/>
      <c r="M1" s="15"/>
      <c r="N1" s="15"/>
      <c r="O1" s="15"/>
      <c r="P1" s="15"/>
      <c r="Q1" s="15"/>
      <c r="R1" s="15"/>
      <c r="S1" s="15"/>
      <c r="T1" s="15"/>
    </row>
    <row r="2" spans="1:20" ht="30" customHeight="1" x14ac:dyDescent="0.2">
      <c r="A2" s="328" t="s">
        <v>182</v>
      </c>
      <c r="B2" s="270"/>
      <c r="C2" s="80" t="s">
        <v>192</v>
      </c>
      <c r="D2" s="100" t="s">
        <v>193</v>
      </c>
      <c r="E2" s="80" t="s">
        <v>194</v>
      </c>
      <c r="F2" s="80" t="s">
        <v>195</v>
      </c>
      <c r="G2" s="15"/>
      <c r="H2" s="15"/>
      <c r="I2" s="15"/>
      <c r="J2" s="15"/>
      <c r="K2" s="15"/>
      <c r="L2" s="15"/>
      <c r="M2" s="15"/>
      <c r="N2" s="15"/>
      <c r="O2" s="15"/>
      <c r="P2" s="15"/>
      <c r="Q2" s="15"/>
      <c r="R2" s="15"/>
      <c r="S2" s="15"/>
      <c r="T2" s="15"/>
    </row>
    <row r="3" spans="1:20" ht="12.75" customHeight="1" x14ac:dyDescent="0.2">
      <c r="A3" s="329" t="s">
        <v>395</v>
      </c>
      <c r="B3" s="314"/>
      <c r="C3" s="101" t="s">
        <v>202</v>
      </c>
      <c r="D3" s="10" t="s">
        <v>196</v>
      </c>
      <c r="E3" s="3">
        <v>8</v>
      </c>
      <c r="F3" s="102"/>
      <c r="G3" s="15"/>
      <c r="H3" s="15"/>
      <c r="I3" s="15"/>
      <c r="J3" s="15"/>
      <c r="K3" s="15"/>
      <c r="L3" s="15"/>
      <c r="M3" s="15"/>
      <c r="N3" s="15"/>
      <c r="O3" s="15"/>
      <c r="P3" s="15"/>
      <c r="Q3" s="15"/>
      <c r="R3" s="15"/>
      <c r="S3" s="15"/>
      <c r="T3" s="15"/>
    </row>
    <row r="4" spans="1:20" ht="12.75" customHeight="1" x14ac:dyDescent="0.2">
      <c r="A4" s="324"/>
      <c r="B4" s="325"/>
      <c r="C4" s="103" t="s">
        <v>389</v>
      </c>
      <c r="D4" s="10" t="s">
        <v>196</v>
      </c>
      <c r="E4" s="3">
        <v>6</v>
      </c>
      <c r="F4" s="102"/>
      <c r="G4" s="15"/>
      <c r="H4" s="15"/>
      <c r="I4" s="15"/>
      <c r="J4" s="15"/>
      <c r="K4" s="15"/>
      <c r="L4" s="15"/>
      <c r="M4" s="15"/>
      <c r="N4" s="15"/>
      <c r="O4" s="15"/>
      <c r="P4" s="15"/>
      <c r="Q4" s="15"/>
      <c r="R4" s="15"/>
      <c r="S4" s="15"/>
      <c r="T4" s="15"/>
    </row>
    <row r="5" spans="1:20" ht="12.75" customHeight="1" x14ac:dyDescent="0.2">
      <c r="A5" s="324"/>
      <c r="B5" s="325"/>
      <c r="C5" s="103" t="s">
        <v>390</v>
      </c>
      <c r="D5" s="10" t="s">
        <v>196</v>
      </c>
      <c r="E5" s="3">
        <v>4</v>
      </c>
      <c r="F5" s="102"/>
      <c r="G5" s="15"/>
      <c r="H5" s="15"/>
      <c r="I5" s="15"/>
      <c r="J5" s="15"/>
      <c r="K5" s="15"/>
      <c r="L5" s="15"/>
      <c r="M5" s="15"/>
      <c r="N5" s="15"/>
      <c r="O5" s="15"/>
      <c r="P5" s="15"/>
      <c r="Q5" s="15"/>
      <c r="R5" s="15"/>
      <c r="S5" s="15"/>
      <c r="T5" s="15"/>
    </row>
    <row r="6" spans="1:20" ht="12.75" customHeight="1" x14ac:dyDescent="0.2">
      <c r="A6" s="324"/>
      <c r="B6" s="325"/>
      <c r="C6" s="103" t="s">
        <v>391</v>
      </c>
      <c r="D6" s="10" t="s">
        <v>196</v>
      </c>
      <c r="E6" s="3">
        <v>4</v>
      </c>
      <c r="F6" s="102"/>
      <c r="G6" s="15"/>
      <c r="H6" s="15"/>
      <c r="I6" s="15"/>
      <c r="J6" s="15"/>
      <c r="K6" s="15"/>
      <c r="L6" s="15"/>
      <c r="M6" s="15"/>
      <c r="N6" s="15"/>
      <c r="O6" s="15"/>
      <c r="P6" s="15"/>
      <c r="Q6" s="15"/>
      <c r="R6" s="15"/>
      <c r="S6" s="15"/>
      <c r="T6" s="15"/>
    </row>
    <row r="7" spans="1:20" ht="12.75" customHeight="1" x14ac:dyDescent="0.2">
      <c r="A7" s="324"/>
      <c r="B7" s="325"/>
      <c r="C7" s="103" t="s">
        <v>198</v>
      </c>
      <c r="D7" s="10" t="s">
        <v>394</v>
      </c>
      <c r="E7" s="3">
        <v>8</v>
      </c>
      <c r="F7" s="102"/>
      <c r="G7" s="15"/>
      <c r="H7" s="15"/>
      <c r="I7" s="15"/>
      <c r="J7" s="15"/>
      <c r="K7" s="15"/>
      <c r="L7" s="15"/>
      <c r="M7" s="15"/>
      <c r="N7" s="15"/>
      <c r="O7" s="15"/>
      <c r="P7" s="15"/>
      <c r="Q7" s="15"/>
      <c r="R7" s="15"/>
      <c r="S7" s="15"/>
      <c r="T7" s="15"/>
    </row>
    <row r="8" spans="1:20" ht="12.75" customHeight="1" x14ac:dyDescent="0.2">
      <c r="A8" s="324"/>
      <c r="B8" s="325"/>
      <c r="C8" s="103" t="s">
        <v>392</v>
      </c>
      <c r="D8" s="10" t="s">
        <v>196</v>
      </c>
      <c r="E8" s="3">
        <v>2</v>
      </c>
      <c r="F8" s="102"/>
      <c r="G8" s="15"/>
      <c r="H8" s="15"/>
      <c r="I8" s="15"/>
      <c r="J8" s="15"/>
      <c r="K8" s="15"/>
      <c r="L8" s="15"/>
      <c r="M8" s="15"/>
      <c r="N8" s="15"/>
      <c r="O8" s="15"/>
      <c r="P8" s="15"/>
      <c r="Q8" s="15"/>
      <c r="R8" s="15"/>
      <c r="S8" s="15"/>
      <c r="T8" s="15"/>
    </row>
    <row r="9" spans="1:20" ht="12.75" customHeight="1" x14ac:dyDescent="0.2">
      <c r="A9" s="326"/>
      <c r="B9" s="327"/>
      <c r="C9" s="103" t="s">
        <v>393</v>
      </c>
      <c r="D9" s="10" t="s">
        <v>197</v>
      </c>
      <c r="E9" s="3">
        <v>4</v>
      </c>
      <c r="F9" s="102"/>
      <c r="G9" s="15"/>
      <c r="H9" s="15"/>
      <c r="I9" s="15"/>
      <c r="J9" s="15"/>
      <c r="K9" s="15"/>
      <c r="L9" s="15"/>
      <c r="M9" s="15"/>
      <c r="N9" s="15"/>
      <c r="O9" s="15"/>
      <c r="P9" s="15"/>
      <c r="Q9" s="15"/>
      <c r="R9" s="15"/>
      <c r="S9" s="15"/>
      <c r="T9" s="15"/>
    </row>
    <row r="10" spans="1:20" ht="12.75" customHeight="1" x14ac:dyDescent="0.25">
      <c r="A10" s="322" t="s">
        <v>199</v>
      </c>
      <c r="B10" s="269"/>
      <c r="C10" s="269"/>
      <c r="D10" s="269"/>
      <c r="E10" s="269"/>
      <c r="F10" s="102">
        <f>SUM(F3:F9)</f>
        <v>0</v>
      </c>
      <c r="G10" s="15"/>
      <c r="H10" s="15"/>
      <c r="I10" s="15"/>
      <c r="J10" s="15"/>
      <c r="K10" s="15"/>
      <c r="L10" s="15"/>
      <c r="M10" s="15"/>
      <c r="N10" s="15"/>
      <c r="O10" s="15"/>
      <c r="P10" s="15"/>
      <c r="Q10" s="15"/>
      <c r="R10" s="15"/>
      <c r="S10" s="15"/>
      <c r="T10" s="15"/>
    </row>
    <row r="11" spans="1:20" ht="18" customHeight="1" x14ac:dyDescent="0.25">
      <c r="A11" s="330" t="s">
        <v>200</v>
      </c>
      <c r="B11" s="295"/>
      <c r="C11" s="295"/>
      <c r="D11" s="295"/>
      <c r="E11" s="295"/>
      <c r="F11" s="104">
        <f>F10/12</f>
        <v>0</v>
      </c>
      <c r="G11" s="15"/>
      <c r="H11" s="15"/>
      <c r="I11" s="15"/>
      <c r="J11" s="15"/>
      <c r="K11" s="15"/>
      <c r="L11" s="15"/>
      <c r="M11" s="15"/>
      <c r="N11" s="15"/>
      <c r="O11" s="15"/>
      <c r="P11" s="15"/>
      <c r="Q11" s="15"/>
      <c r="R11" s="15"/>
      <c r="S11" s="15"/>
      <c r="T11" s="15"/>
    </row>
    <row r="12" spans="1:20" ht="12.75" customHeight="1" x14ac:dyDescent="0.25">
      <c r="A12" s="105"/>
      <c r="B12" s="105"/>
      <c r="C12" s="105"/>
      <c r="D12" s="105"/>
      <c r="E12" s="105"/>
      <c r="F12" s="106"/>
      <c r="G12" s="107"/>
      <c r="H12" s="107"/>
      <c r="I12" s="107"/>
      <c r="J12" s="107"/>
      <c r="K12" s="107"/>
      <c r="L12" s="107"/>
      <c r="M12" s="107"/>
      <c r="N12" s="107"/>
      <c r="O12" s="107"/>
      <c r="P12" s="107"/>
      <c r="Q12" s="107"/>
      <c r="R12" s="107"/>
      <c r="S12" s="107"/>
      <c r="T12" s="107"/>
    </row>
    <row r="13" spans="1:20" ht="30" customHeight="1" x14ac:dyDescent="0.2">
      <c r="A13" s="328" t="s">
        <v>182</v>
      </c>
      <c r="B13" s="270"/>
      <c r="C13" s="80" t="s">
        <v>192</v>
      </c>
      <c r="D13" s="100" t="s">
        <v>193</v>
      </c>
      <c r="E13" s="80" t="s">
        <v>194</v>
      </c>
      <c r="F13" s="80" t="s">
        <v>195</v>
      </c>
      <c r="G13" s="15"/>
      <c r="H13" s="15"/>
      <c r="I13" s="15"/>
      <c r="J13" s="15"/>
      <c r="K13" s="15"/>
      <c r="L13" s="15"/>
      <c r="M13" s="15"/>
      <c r="N13" s="15"/>
      <c r="O13" s="15"/>
      <c r="P13" s="15"/>
      <c r="Q13" s="15"/>
      <c r="R13" s="15"/>
      <c r="S13" s="15"/>
      <c r="T13" s="15"/>
    </row>
    <row r="14" spans="1:20" ht="12.75" customHeight="1" x14ac:dyDescent="0.2">
      <c r="A14" s="323" t="s">
        <v>383</v>
      </c>
      <c r="B14" s="314"/>
      <c r="C14" s="108" t="s">
        <v>396</v>
      </c>
      <c r="D14" s="109" t="s">
        <v>196</v>
      </c>
      <c r="E14" s="110">
        <v>8</v>
      </c>
      <c r="F14" s="102"/>
      <c r="G14" s="15"/>
      <c r="H14" s="15"/>
      <c r="I14" s="15"/>
      <c r="J14" s="15"/>
      <c r="K14" s="15"/>
      <c r="L14" s="15"/>
      <c r="M14" s="15"/>
      <c r="N14" s="15"/>
      <c r="O14" s="15"/>
      <c r="P14" s="15"/>
      <c r="Q14" s="15"/>
      <c r="R14" s="15"/>
      <c r="S14" s="15"/>
      <c r="T14" s="15"/>
    </row>
    <row r="15" spans="1:20" ht="12.75" customHeight="1" x14ac:dyDescent="0.2">
      <c r="A15" s="324"/>
      <c r="B15" s="325"/>
      <c r="C15" s="108" t="s">
        <v>397</v>
      </c>
      <c r="D15" s="109" t="s">
        <v>196</v>
      </c>
      <c r="E15" s="110">
        <v>6</v>
      </c>
      <c r="F15" s="102"/>
      <c r="G15" s="15"/>
      <c r="H15" s="15"/>
      <c r="I15" s="15"/>
      <c r="J15" s="15"/>
      <c r="K15" s="15"/>
      <c r="L15" s="15"/>
      <c r="M15" s="15"/>
      <c r="N15" s="15"/>
      <c r="O15" s="15"/>
      <c r="P15" s="15"/>
      <c r="Q15" s="15"/>
      <c r="R15" s="15"/>
      <c r="S15" s="15"/>
      <c r="T15" s="15"/>
    </row>
    <row r="16" spans="1:20" ht="12.75" customHeight="1" x14ac:dyDescent="0.2">
      <c r="A16" s="324"/>
      <c r="B16" s="325"/>
      <c r="C16" s="108" t="s">
        <v>201</v>
      </c>
      <c r="D16" s="109" t="s">
        <v>196</v>
      </c>
      <c r="E16" s="110">
        <v>4</v>
      </c>
      <c r="F16" s="102"/>
      <c r="G16" s="15"/>
      <c r="H16" s="15"/>
      <c r="I16" s="15"/>
      <c r="J16" s="15"/>
      <c r="K16" s="15"/>
      <c r="L16" s="15"/>
      <c r="M16" s="15"/>
      <c r="N16" s="15"/>
      <c r="O16" s="15"/>
      <c r="P16" s="15"/>
      <c r="Q16" s="15"/>
      <c r="R16" s="15"/>
      <c r="S16" s="15"/>
      <c r="T16" s="15"/>
    </row>
    <row r="17" spans="1:20" ht="12.75" customHeight="1" x14ac:dyDescent="0.2">
      <c r="A17" s="324"/>
      <c r="B17" s="325"/>
      <c r="C17" s="108" t="s">
        <v>398</v>
      </c>
      <c r="D17" s="111" t="s">
        <v>196</v>
      </c>
      <c r="E17" s="110">
        <v>4</v>
      </c>
      <c r="F17" s="102"/>
      <c r="G17" s="15"/>
      <c r="H17" s="15"/>
      <c r="I17" s="15"/>
      <c r="J17" s="15"/>
      <c r="K17" s="15"/>
      <c r="L17" s="15"/>
      <c r="M17" s="15"/>
      <c r="N17" s="15"/>
      <c r="O17" s="15"/>
      <c r="P17" s="15"/>
      <c r="Q17" s="15"/>
      <c r="R17" s="15"/>
      <c r="S17" s="15"/>
      <c r="T17" s="15"/>
    </row>
    <row r="18" spans="1:20" ht="12.75" customHeight="1" x14ac:dyDescent="0.2">
      <c r="A18" s="324"/>
      <c r="B18" s="325"/>
      <c r="C18" s="108" t="s">
        <v>399</v>
      </c>
      <c r="D18" s="109" t="s">
        <v>394</v>
      </c>
      <c r="E18" s="110">
        <v>8</v>
      </c>
      <c r="F18" s="102"/>
      <c r="G18" s="15"/>
      <c r="H18" s="15"/>
      <c r="I18" s="15"/>
      <c r="J18" s="15"/>
      <c r="K18" s="15"/>
      <c r="L18" s="15"/>
      <c r="M18" s="15"/>
      <c r="N18" s="15"/>
      <c r="O18" s="15"/>
      <c r="P18" s="15"/>
      <c r="Q18" s="15"/>
      <c r="R18" s="15"/>
      <c r="S18" s="15"/>
      <c r="T18" s="15"/>
    </row>
    <row r="19" spans="1:20" ht="12.75" customHeight="1" x14ac:dyDescent="0.2">
      <c r="A19" s="324"/>
      <c r="B19" s="325"/>
      <c r="C19" s="108" t="s">
        <v>400</v>
      </c>
      <c r="D19" s="109" t="s">
        <v>394</v>
      </c>
      <c r="E19" s="110">
        <v>4</v>
      </c>
      <c r="F19" s="102"/>
      <c r="G19" s="15"/>
      <c r="H19" s="15"/>
      <c r="I19" s="15"/>
      <c r="J19" s="15"/>
      <c r="K19" s="15"/>
      <c r="L19" s="15"/>
      <c r="M19" s="15"/>
      <c r="N19" s="15"/>
      <c r="O19" s="15"/>
      <c r="P19" s="15"/>
      <c r="Q19" s="15"/>
      <c r="R19" s="15"/>
      <c r="S19" s="15"/>
      <c r="T19" s="15"/>
    </row>
    <row r="20" spans="1:20" ht="12.75" customHeight="1" x14ac:dyDescent="0.2">
      <c r="A20" s="326"/>
      <c r="B20" s="327"/>
      <c r="C20" s="108" t="s">
        <v>401</v>
      </c>
      <c r="D20" s="109" t="s">
        <v>196</v>
      </c>
      <c r="E20" s="110">
        <v>4</v>
      </c>
      <c r="F20" s="102"/>
      <c r="G20" s="15"/>
      <c r="H20" s="15"/>
      <c r="I20" s="15"/>
      <c r="J20" s="15"/>
      <c r="K20" s="15"/>
      <c r="L20" s="15"/>
      <c r="M20" s="15"/>
      <c r="N20" s="15"/>
      <c r="O20" s="15"/>
      <c r="P20" s="15"/>
      <c r="Q20" s="15"/>
      <c r="R20" s="15"/>
      <c r="S20" s="15"/>
      <c r="T20" s="15"/>
    </row>
    <row r="21" spans="1:20" ht="12.75" customHeight="1" x14ac:dyDescent="0.25">
      <c r="A21" s="321" t="s">
        <v>199</v>
      </c>
      <c r="B21" s="269"/>
      <c r="C21" s="269"/>
      <c r="D21" s="269"/>
      <c r="E21" s="269"/>
      <c r="F21" s="102">
        <f>SUM(F14:F20)</f>
        <v>0</v>
      </c>
      <c r="G21" s="15"/>
      <c r="H21" s="15"/>
      <c r="I21" s="15"/>
      <c r="J21" s="15"/>
      <c r="K21" s="15"/>
      <c r="L21" s="15"/>
      <c r="M21" s="15"/>
      <c r="N21" s="15"/>
      <c r="O21" s="15"/>
      <c r="P21" s="15"/>
      <c r="Q21" s="15"/>
      <c r="R21" s="15"/>
      <c r="S21" s="15"/>
      <c r="T21" s="15"/>
    </row>
    <row r="22" spans="1:20" ht="18" customHeight="1" x14ac:dyDescent="0.25">
      <c r="A22" s="322" t="s">
        <v>200</v>
      </c>
      <c r="B22" s="269"/>
      <c r="C22" s="269"/>
      <c r="D22" s="269"/>
      <c r="E22" s="269"/>
      <c r="F22" s="113">
        <f>F21/12</f>
        <v>0</v>
      </c>
      <c r="G22" s="15"/>
      <c r="H22" s="15"/>
      <c r="I22" s="15"/>
      <c r="J22" s="15"/>
      <c r="K22" s="15"/>
      <c r="L22" s="15"/>
      <c r="M22" s="15"/>
      <c r="N22" s="15"/>
      <c r="O22" s="15"/>
      <c r="P22" s="15"/>
      <c r="Q22" s="15"/>
      <c r="R22" s="15"/>
      <c r="S22" s="15"/>
      <c r="T22" s="15"/>
    </row>
    <row r="23" spans="1:20" ht="12.75" customHeight="1" x14ac:dyDescent="0.2">
      <c r="A23" s="107"/>
      <c r="B23" s="107"/>
      <c r="C23" s="107"/>
      <c r="D23" s="107"/>
      <c r="E23" s="107"/>
      <c r="F23" s="107"/>
      <c r="G23" s="107"/>
      <c r="H23" s="107"/>
      <c r="I23" s="107"/>
      <c r="J23" s="107"/>
      <c r="K23" s="107"/>
      <c r="L23" s="107"/>
      <c r="M23" s="107"/>
      <c r="N23" s="107"/>
      <c r="O23" s="107"/>
      <c r="P23" s="107"/>
      <c r="Q23" s="107"/>
      <c r="R23" s="107"/>
      <c r="S23" s="107"/>
      <c r="T23" s="107"/>
    </row>
    <row r="24" spans="1:20" ht="12.75" customHeight="1" x14ac:dyDescent="0.2">
      <c r="A24" s="15"/>
      <c r="B24" s="15"/>
      <c r="C24" s="15"/>
      <c r="D24" s="15"/>
      <c r="E24" s="15"/>
      <c r="F24" s="15"/>
      <c r="G24" s="15"/>
      <c r="H24" s="15"/>
      <c r="I24" s="15"/>
      <c r="J24" s="15"/>
      <c r="K24" s="15"/>
      <c r="L24" s="15"/>
      <c r="M24" s="15"/>
      <c r="N24" s="15"/>
      <c r="O24" s="15"/>
      <c r="P24" s="15"/>
      <c r="Q24" s="15"/>
      <c r="R24" s="15"/>
      <c r="S24" s="15"/>
      <c r="T24" s="15"/>
    </row>
    <row r="25" spans="1:20" ht="12.75" customHeight="1" x14ac:dyDescent="0.2">
      <c r="A25" s="15"/>
      <c r="B25" s="15"/>
      <c r="C25" s="15"/>
      <c r="D25" s="15"/>
      <c r="E25" s="15"/>
      <c r="F25" s="15"/>
      <c r="G25" s="15"/>
      <c r="H25" s="15"/>
      <c r="I25" s="15"/>
      <c r="J25" s="15"/>
      <c r="K25" s="15"/>
      <c r="L25" s="15"/>
      <c r="M25" s="15"/>
      <c r="N25" s="15"/>
      <c r="O25" s="15"/>
      <c r="P25" s="15"/>
      <c r="Q25" s="15"/>
      <c r="R25" s="15"/>
      <c r="S25" s="15"/>
      <c r="T25" s="15"/>
    </row>
    <row r="26" spans="1:20" ht="12.75" customHeight="1" x14ac:dyDescent="0.2">
      <c r="A26" s="15"/>
      <c r="B26" s="15"/>
      <c r="C26" s="15"/>
      <c r="D26" s="15"/>
      <c r="E26" s="15"/>
      <c r="F26" s="15"/>
      <c r="G26" s="15"/>
      <c r="H26" s="15"/>
      <c r="I26" s="15"/>
      <c r="J26" s="15"/>
      <c r="K26" s="15"/>
      <c r="L26" s="15"/>
      <c r="M26" s="15"/>
      <c r="N26" s="15"/>
      <c r="O26" s="15"/>
      <c r="P26" s="15"/>
      <c r="Q26" s="15"/>
      <c r="R26" s="15"/>
      <c r="S26" s="15"/>
      <c r="T26" s="15"/>
    </row>
    <row r="27" spans="1:20" ht="12.75" customHeight="1" x14ac:dyDescent="0.2">
      <c r="A27" s="15"/>
      <c r="B27" s="15"/>
      <c r="C27" s="15"/>
      <c r="D27" s="15"/>
      <c r="E27" s="15"/>
      <c r="F27" s="15"/>
      <c r="G27" s="15"/>
      <c r="H27" s="15"/>
      <c r="I27" s="15"/>
      <c r="J27" s="15"/>
      <c r="K27" s="15"/>
      <c r="L27" s="15"/>
      <c r="M27" s="15"/>
      <c r="N27" s="15"/>
      <c r="O27" s="15"/>
      <c r="P27" s="15"/>
      <c r="Q27" s="15"/>
      <c r="R27" s="15"/>
      <c r="S27" s="15"/>
      <c r="T27" s="15"/>
    </row>
    <row r="28" spans="1:20" ht="12.75" customHeight="1" x14ac:dyDescent="0.2">
      <c r="A28" s="15"/>
      <c r="B28" s="15"/>
      <c r="C28" s="15"/>
      <c r="D28" s="15"/>
      <c r="E28" s="15"/>
      <c r="F28" s="15"/>
      <c r="G28" s="15"/>
      <c r="H28" s="15"/>
      <c r="I28" s="15"/>
      <c r="J28" s="15"/>
      <c r="K28" s="15"/>
      <c r="L28" s="15"/>
      <c r="M28" s="15"/>
      <c r="N28" s="15"/>
      <c r="O28" s="15"/>
      <c r="P28" s="15"/>
      <c r="Q28" s="15"/>
      <c r="R28" s="15"/>
      <c r="S28" s="15"/>
      <c r="T28" s="15"/>
    </row>
    <row r="29" spans="1:20" ht="12.75" customHeight="1" x14ac:dyDescent="0.2">
      <c r="A29" s="15"/>
      <c r="B29" s="15"/>
      <c r="C29" s="15"/>
      <c r="D29" s="15"/>
      <c r="E29" s="15"/>
      <c r="F29" s="15"/>
      <c r="G29" s="15"/>
      <c r="H29" s="15"/>
      <c r="I29" s="15"/>
      <c r="J29" s="15"/>
      <c r="K29" s="15"/>
      <c r="L29" s="15"/>
      <c r="M29" s="15"/>
      <c r="N29" s="15"/>
      <c r="O29" s="15"/>
      <c r="P29" s="15"/>
      <c r="Q29" s="15"/>
      <c r="R29" s="15"/>
      <c r="S29" s="15"/>
      <c r="T29" s="15"/>
    </row>
    <row r="30" spans="1:20" ht="12.75" customHeight="1" x14ac:dyDescent="0.2">
      <c r="A30" s="15"/>
      <c r="B30" s="15"/>
      <c r="C30" s="15"/>
      <c r="D30" s="15"/>
      <c r="E30" s="15"/>
      <c r="F30" s="15"/>
      <c r="G30" s="15"/>
      <c r="H30" s="15"/>
      <c r="I30" s="15"/>
      <c r="J30" s="15"/>
      <c r="K30" s="15"/>
      <c r="L30" s="15"/>
      <c r="M30" s="15"/>
      <c r="N30" s="15"/>
      <c r="O30" s="15"/>
      <c r="P30" s="15"/>
      <c r="Q30" s="15"/>
      <c r="R30" s="15"/>
      <c r="S30" s="15"/>
      <c r="T30" s="15"/>
    </row>
    <row r="31" spans="1:20" ht="12.75" customHeight="1" x14ac:dyDescent="0.2">
      <c r="A31" s="15"/>
      <c r="B31" s="15"/>
      <c r="C31" s="15"/>
      <c r="D31" s="15"/>
      <c r="E31" s="15"/>
      <c r="F31" s="15"/>
      <c r="G31" s="15"/>
      <c r="H31" s="15"/>
      <c r="I31" s="15"/>
      <c r="J31" s="15"/>
      <c r="K31" s="15"/>
      <c r="L31" s="15"/>
      <c r="M31" s="15"/>
      <c r="N31" s="15"/>
      <c r="O31" s="15"/>
      <c r="P31" s="15"/>
      <c r="Q31" s="15"/>
      <c r="R31" s="15"/>
      <c r="S31" s="15"/>
      <c r="T31" s="15"/>
    </row>
    <row r="32" spans="1:20" ht="12.75" customHeight="1" x14ac:dyDescent="0.2">
      <c r="A32" s="15"/>
      <c r="B32" s="15"/>
      <c r="C32" s="15"/>
      <c r="D32" s="15"/>
      <c r="E32" s="15"/>
      <c r="F32" s="15"/>
      <c r="G32" s="15"/>
      <c r="H32" s="15"/>
      <c r="I32" s="15"/>
      <c r="J32" s="15"/>
      <c r="K32" s="15"/>
      <c r="L32" s="15"/>
      <c r="M32" s="15"/>
      <c r="N32" s="15"/>
      <c r="O32" s="15"/>
      <c r="P32" s="15"/>
      <c r="Q32" s="15"/>
      <c r="R32" s="15"/>
      <c r="S32" s="15"/>
      <c r="T32" s="15"/>
    </row>
    <row r="33" spans="1:20" ht="12.75" customHeight="1" x14ac:dyDescent="0.2">
      <c r="A33" s="15"/>
      <c r="B33" s="15"/>
      <c r="C33" s="15"/>
      <c r="D33" s="15"/>
      <c r="E33" s="15"/>
      <c r="F33" s="15"/>
      <c r="G33" s="15"/>
      <c r="H33" s="15"/>
      <c r="I33" s="15"/>
      <c r="J33" s="15"/>
      <c r="K33" s="15"/>
      <c r="L33" s="15"/>
      <c r="M33" s="15"/>
      <c r="N33" s="15"/>
      <c r="O33" s="15"/>
      <c r="P33" s="15"/>
      <c r="Q33" s="15"/>
      <c r="R33" s="15"/>
      <c r="S33" s="15"/>
      <c r="T33" s="15"/>
    </row>
    <row r="34" spans="1:20" ht="12.75" customHeight="1" x14ac:dyDescent="0.2">
      <c r="A34" s="15"/>
      <c r="B34" s="15"/>
      <c r="C34" s="15"/>
      <c r="D34" s="15"/>
      <c r="E34" s="15"/>
      <c r="F34" s="15"/>
      <c r="G34" s="15"/>
      <c r="H34" s="15"/>
      <c r="I34" s="15"/>
      <c r="J34" s="15"/>
      <c r="K34" s="15"/>
      <c r="L34" s="15"/>
      <c r="M34" s="15"/>
      <c r="N34" s="15"/>
      <c r="O34" s="15"/>
      <c r="P34" s="15"/>
      <c r="Q34" s="15"/>
      <c r="R34" s="15"/>
      <c r="S34" s="15"/>
      <c r="T34" s="15"/>
    </row>
    <row r="35" spans="1:20" ht="12.75" customHeight="1" x14ac:dyDescent="0.2">
      <c r="A35" s="15"/>
      <c r="B35" s="15"/>
      <c r="C35" s="15"/>
      <c r="D35" s="15"/>
      <c r="E35" s="15"/>
      <c r="F35" s="15"/>
      <c r="G35" s="15"/>
      <c r="H35" s="15"/>
      <c r="I35" s="15"/>
      <c r="J35" s="15"/>
      <c r="K35" s="15"/>
      <c r="L35" s="15"/>
      <c r="M35" s="15"/>
      <c r="N35" s="15"/>
      <c r="O35" s="15"/>
      <c r="P35" s="15"/>
      <c r="Q35" s="15"/>
      <c r="R35" s="15"/>
      <c r="S35" s="15"/>
      <c r="T35" s="15"/>
    </row>
    <row r="36" spans="1:20" ht="12.75" customHeight="1" x14ac:dyDescent="0.2">
      <c r="A36" s="15"/>
      <c r="B36" s="15"/>
      <c r="C36" s="15"/>
      <c r="D36" s="15"/>
      <c r="E36" s="15"/>
      <c r="F36" s="15"/>
      <c r="G36" s="15"/>
      <c r="H36" s="15"/>
      <c r="I36" s="15"/>
      <c r="J36" s="15"/>
      <c r="K36" s="15"/>
      <c r="L36" s="15"/>
      <c r="M36" s="15"/>
      <c r="N36" s="15"/>
      <c r="O36" s="15"/>
      <c r="P36" s="15"/>
      <c r="Q36" s="15"/>
      <c r="R36" s="15"/>
      <c r="S36" s="15"/>
      <c r="T36" s="15"/>
    </row>
    <row r="37" spans="1:20" ht="12.75" customHeight="1" x14ac:dyDescent="0.2">
      <c r="A37" s="15"/>
      <c r="B37" s="15"/>
      <c r="C37" s="15"/>
      <c r="D37" s="15"/>
      <c r="E37" s="15"/>
      <c r="F37" s="15"/>
      <c r="G37" s="15"/>
      <c r="H37" s="15"/>
      <c r="I37" s="15"/>
      <c r="J37" s="15"/>
      <c r="K37" s="15"/>
      <c r="L37" s="15"/>
      <c r="M37" s="15"/>
      <c r="N37" s="15"/>
      <c r="O37" s="15"/>
      <c r="P37" s="15"/>
      <c r="Q37" s="15"/>
      <c r="R37" s="15"/>
      <c r="S37" s="15"/>
      <c r="T37" s="15"/>
    </row>
    <row r="38" spans="1:20" ht="12.75" customHeight="1" x14ac:dyDescent="0.2">
      <c r="A38" s="15"/>
      <c r="B38" s="15"/>
      <c r="C38" s="15"/>
      <c r="D38" s="15"/>
      <c r="E38" s="15"/>
      <c r="F38" s="15"/>
      <c r="G38" s="15"/>
      <c r="H38" s="15"/>
      <c r="I38" s="15"/>
      <c r="J38" s="15"/>
      <c r="K38" s="15"/>
      <c r="L38" s="15"/>
      <c r="M38" s="15"/>
      <c r="N38" s="15"/>
      <c r="O38" s="15"/>
      <c r="P38" s="15"/>
      <c r="Q38" s="15"/>
      <c r="R38" s="15"/>
      <c r="S38" s="15"/>
      <c r="T38" s="15"/>
    </row>
    <row r="39" spans="1:20" ht="12.75" customHeight="1" x14ac:dyDescent="0.2">
      <c r="A39" s="15"/>
      <c r="B39" s="15"/>
      <c r="C39" s="15"/>
      <c r="D39" s="15"/>
      <c r="E39" s="15"/>
      <c r="F39" s="15"/>
      <c r="G39" s="15"/>
      <c r="H39" s="15"/>
      <c r="I39" s="15"/>
      <c r="J39" s="15"/>
      <c r="K39" s="15"/>
      <c r="L39" s="15"/>
      <c r="M39" s="15"/>
      <c r="N39" s="15"/>
      <c r="O39" s="15"/>
      <c r="P39" s="15"/>
      <c r="Q39" s="15"/>
      <c r="R39" s="15"/>
      <c r="S39" s="15"/>
      <c r="T39" s="15"/>
    </row>
    <row r="40" spans="1:20" ht="12.75" customHeight="1" x14ac:dyDescent="0.2">
      <c r="A40" s="15"/>
      <c r="B40" s="15"/>
      <c r="C40" s="15"/>
      <c r="D40" s="15"/>
      <c r="E40" s="15"/>
      <c r="F40" s="15"/>
      <c r="G40" s="15"/>
      <c r="H40" s="15"/>
      <c r="I40" s="15"/>
      <c r="J40" s="15"/>
      <c r="K40" s="15"/>
      <c r="L40" s="15"/>
      <c r="M40" s="15"/>
      <c r="N40" s="15"/>
      <c r="O40" s="15"/>
      <c r="P40" s="15"/>
      <c r="Q40" s="15"/>
      <c r="R40" s="15"/>
      <c r="S40" s="15"/>
      <c r="T40" s="15"/>
    </row>
    <row r="41" spans="1:20" ht="12.75" customHeight="1" x14ac:dyDescent="0.2">
      <c r="A41" s="15"/>
      <c r="B41" s="15"/>
      <c r="C41" s="15"/>
      <c r="D41" s="15"/>
      <c r="E41" s="15"/>
      <c r="F41" s="15"/>
      <c r="G41" s="15"/>
      <c r="H41" s="15"/>
      <c r="I41" s="15"/>
      <c r="J41" s="15"/>
      <c r="K41" s="15"/>
      <c r="L41" s="15"/>
      <c r="M41" s="15"/>
      <c r="N41" s="15"/>
      <c r="O41" s="15"/>
      <c r="P41" s="15"/>
      <c r="Q41" s="15"/>
      <c r="R41" s="15"/>
      <c r="S41" s="15"/>
      <c r="T41" s="15"/>
    </row>
    <row r="42" spans="1:20" ht="12.75" customHeight="1" x14ac:dyDescent="0.2">
      <c r="A42" s="15"/>
      <c r="B42" s="15"/>
      <c r="C42" s="15"/>
      <c r="D42" s="15"/>
      <c r="E42" s="15"/>
      <c r="F42" s="15"/>
      <c r="G42" s="15"/>
      <c r="H42" s="15"/>
      <c r="I42" s="15"/>
      <c r="J42" s="15"/>
      <c r="K42" s="15"/>
      <c r="L42" s="15"/>
      <c r="M42" s="15"/>
      <c r="N42" s="15"/>
      <c r="O42" s="15"/>
      <c r="P42" s="15"/>
      <c r="Q42" s="15"/>
      <c r="R42" s="15"/>
      <c r="S42" s="15"/>
      <c r="T42" s="15"/>
    </row>
    <row r="43" spans="1:20" ht="12.75" customHeight="1" x14ac:dyDescent="0.2">
      <c r="A43" s="15"/>
      <c r="B43" s="15"/>
      <c r="C43" s="15"/>
      <c r="D43" s="15"/>
      <c r="E43" s="15"/>
      <c r="F43" s="15"/>
      <c r="G43" s="15"/>
      <c r="H43" s="15"/>
      <c r="I43" s="15"/>
      <c r="J43" s="15"/>
      <c r="K43" s="15"/>
      <c r="L43" s="15"/>
      <c r="M43" s="15"/>
      <c r="N43" s="15"/>
      <c r="O43" s="15"/>
      <c r="P43" s="15"/>
      <c r="Q43" s="15"/>
      <c r="R43" s="15"/>
      <c r="S43" s="15"/>
      <c r="T43" s="15"/>
    </row>
    <row r="44" spans="1:20" ht="12.75" customHeight="1" x14ac:dyDescent="0.2">
      <c r="A44" s="15"/>
      <c r="B44" s="15"/>
      <c r="C44" s="15"/>
      <c r="D44" s="15"/>
      <c r="E44" s="15"/>
      <c r="F44" s="15"/>
      <c r="G44" s="15"/>
      <c r="H44" s="15"/>
      <c r="I44" s="15"/>
      <c r="J44" s="15"/>
      <c r="K44" s="15"/>
      <c r="L44" s="15"/>
      <c r="M44" s="15"/>
      <c r="N44" s="15"/>
      <c r="O44" s="15"/>
      <c r="P44" s="15"/>
      <c r="Q44" s="15"/>
      <c r="R44" s="15"/>
      <c r="S44" s="15"/>
      <c r="T44" s="15"/>
    </row>
    <row r="45" spans="1:20" ht="12.75" customHeight="1" x14ac:dyDescent="0.2">
      <c r="A45" s="15"/>
      <c r="B45" s="15"/>
      <c r="C45" s="15"/>
      <c r="D45" s="15"/>
      <c r="E45" s="15"/>
      <c r="F45" s="15"/>
      <c r="G45" s="15"/>
      <c r="H45" s="15"/>
      <c r="I45" s="15"/>
      <c r="J45" s="15"/>
      <c r="K45" s="15"/>
      <c r="L45" s="15"/>
      <c r="M45" s="15"/>
      <c r="N45" s="15"/>
      <c r="O45" s="15"/>
      <c r="P45" s="15"/>
      <c r="Q45" s="15"/>
      <c r="R45" s="15"/>
      <c r="S45" s="15"/>
      <c r="T45" s="15"/>
    </row>
    <row r="46" spans="1:20" ht="12.75" customHeight="1" x14ac:dyDescent="0.2">
      <c r="A46" s="15"/>
      <c r="B46" s="15"/>
      <c r="C46" s="15"/>
      <c r="D46" s="15"/>
      <c r="E46" s="15"/>
      <c r="F46" s="15"/>
      <c r="G46" s="15"/>
      <c r="H46" s="15"/>
      <c r="I46" s="15"/>
      <c r="J46" s="15"/>
      <c r="K46" s="15"/>
      <c r="L46" s="15"/>
      <c r="M46" s="15"/>
      <c r="N46" s="15"/>
      <c r="O46" s="15"/>
      <c r="P46" s="15"/>
      <c r="Q46" s="15"/>
      <c r="R46" s="15"/>
      <c r="S46" s="15"/>
      <c r="T46" s="15"/>
    </row>
    <row r="47" spans="1:20" ht="12.75" customHeight="1" x14ac:dyDescent="0.2">
      <c r="A47" s="15"/>
      <c r="B47" s="15"/>
      <c r="C47" s="15"/>
      <c r="D47" s="15"/>
      <c r="E47" s="15"/>
      <c r="F47" s="15"/>
      <c r="G47" s="15"/>
      <c r="H47" s="15"/>
      <c r="I47" s="15"/>
      <c r="J47" s="15"/>
      <c r="K47" s="15"/>
      <c r="L47" s="15"/>
      <c r="M47" s="15"/>
      <c r="N47" s="15"/>
      <c r="O47" s="15"/>
      <c r="P47" s="15"/>
      <c r="Q47" s="15"/>
      <c r="R47" s="15"/>
      <c r="S47" s="15"/>
      <c r="T47" s="15"/>
    </row>
    <row r="48" spans="1:20" ht="12.75" customHeight="1" x14ac:dyDescent="0.2">
      <c r="A48" s="15"/>
      <c r="B48" s="15"/>
      <c r="C48" s="15"/>
      <c r="D48" s="15"/>
      <c r="E48" s="15"/>
      <c r="F48" s="15"/>
      <c r="G48" s="15"/>
      <c r="H48" s="15"/>
      <c r="I48" s="15"/>
      <c r="J48" s="15"/>
      <c r="K48" s="15"/>
      <c r="L48" s="15"/>
      <c r="M48" s="15"/>
      <c r="N48" s="15"/>
      <c r="O48" s="15"/>
      <c r="P48" s="15"/>
      <c r="Q48" s="15"/>
      <c r="R48" s="15"/>
      <c r="S48" s="15"/>
      <c r="T48" s="15"/>
    </row>
    <row r="49" spans="1:20" ht="12.75" customHeight="1" x14ac:dyDescent="0.2">
      <c r="A49" s="15"/>
      <c r="B49" s="15"/>
      <c r="C49" s="15"/>
      <c r="D49" s="15"/>
      <c r="E49" s="15"/>
      <c r="F49" s="15"/>
      <c r="G49" s="15"/>
      <c r="H49" s="15"/>
      <c r="I49" s="15"/>
      <c r="J49" s="15"/>
      <c r="K49" s="15"/>
      <c r="L49" s="15"/>
      <c r="M49" s="15"/>
      <c r="N49" s="15"/>
      <c r="O49" s="15"/>
      <c r="P49" s="15"/>
      <c r="Q49" s="15"/>
      <c r="R49" s="15"/>
      <c r="S49" s="15"/>
      <c r="T49" s="15"/>
    </row>
    <row r="50" spans="1:20" ht="12.75" customHeight="1" x14ac:dyDescent="0.2">
      <c r="A50" s="15"/>
      <c r="B50" s="15"/>
      <c r="C50" s="15"/>
      <c r="D50" s="15"/>
      <c r="E50" s="15"/>
      <c r="F50" s="15"/>
      <c r="G50" s="15"/>
      <c r="H50" s="15"/>
      <c r="I50" s="15"/>
      <c r="J50" s="15"/>
      <c r="K50" s="15"/>
      <c r="L50" s="15"/>
      <c r="M50" s="15"/>
      <c r="N50" s="15"/>
      <c r="O50" s="15"/>
      <c r="P50" s="15"/>
      <c r="Q50" s="15"/>
      <c r="R50" s="15"/>
      <c r="S50" s="15"/>
      <c r="T50" s="15"/>
    </row>
    <row r="51" spans="1:20" ht="12.75" customHeight="1" x14ac:dyDescent="0.2">
      <c r="A51" s="15"/>
      <c r="B51" s="15"/>
      <c r="C51" s="15"/>
      <c r="D51" s="15"/>
      <c r="E51" s="15"/>
      <c r="F51" s="15"/>
      <c r="G51" s="15"/>
      <c r="H51" s="15"/>
      <c r="I51" s="15"/>
      <c r="J51" s="15"/>
      <c r="K51" s="15"/>
      <c r="L51" s="15"/>
      <c r="M51" s="15"/>
      <c r="N51" s="15"/>
      <c r="O51" s="15"/>
      <c r="P51" s="15"/>
      <c r="Q51" s="15"/>
      <c r="R51" s="15"/>
      <c r="S51" s="15"/>
      <c r="T51" s="15"/>
    </row>
    <row r="52" spans="1:20" ht="12.75" customHeight="1" x14ac:dyDescent="0.2">
      <c r="A52" s="15"/>
      <c r="B52" s="15"/>
      <c r="C52" s="15"/>
      <c r="D52" s="15"/>
      <c r="E52" s="15"/>
      <c r="F52" s="15"/>
      <c r="G52" s="15"/>
      <c r="H52" s="15"/>
      <c r="I52" s="15"/>
      <c r="J52" s="15"/>
      <c r="K52" s="15"/>
      <c r="L52" s="15"/>
      <c r="M52" s="15"/>
      <c r="N52" s="15"/>
      <c r="O52" s="15"/>
      <c r="P52" s="15"/>
      <c r="Q52" s="15"/>
      <c r="R52" s="15"/>
      <c r="S52" s="15"/>
      <c r="T52" s="15"/>
    </row>
    <row r="53" spans="1:20" ht="12.75" customHeight="1" x14ac:dyDescent="0.2">
      <c r="A53" s="15"/>
      <c r="B53" s="15"/>
      <c r="C53" s="15"/>
      <c r="D53" s="15"/>
      <c r="E53" s="15"/>
      <c r="F53" s="15"/>
      <c r="G53" s="15"/>
      <c r="H53" s="15"/>
      <c r="I53" s="15"/>
      <c r="J53" s="15"/>
      <c r="K53" s="15"/>
      <c r="L53" s="15"/>
      <c r="M53" s="15"/>
      <c r="N53" s="15"/>
      <c r="O53" s="15"/>
      <c r="P53" s="15"/>
      <c r="Q53" s="15"/>
      <c r="R53" s="15"/>
      <c r="S53" s="15"/>
      <c r="T53" s="15"/>
    </row>
    <row r="54" spans="1:20" ht="12.75" customHeight="1" x14ac:dyDescent="0.2">
      <c r="A54" s="15"/>
      <c r="B54" s="15"/>
      <c r="C54" s="15"/>
      <c r="D54" s="15"/>
      <c r="E54" s="15"/>
      <c r="F54" s="15"/>
      <c r="G54" s="15"/>
      <c r="H54" s="15"/>
      <c r="I54" s="15"/>
      <c r="J54" s="15"/>
      <c r="K54" s="15"/>
      <c r="L54" s="15"/>
      <c r="M54" s="15"/>
      <c r="N54" s="15"/>
      <c r="O54" s="15"/>
      <c r="P54" s="15"/>
      <c r="Q54" s="15"/>
      <c r="R54" s="15"/>
      <c r="S54" s="15"/>
      <c r="T54" s="15"/>
    </row>
    <row r="55" spans="1:20" ht="12.75" customHeight="1" x14ac:dyDescent="0.2">
      <c r="A55" s="15"/>
      <c r="B55" s="15"/>
      <c r="C55" s="15"/>
      <c r="D55" s="15"/>
      <c r="E55" s="15"/>
      <c r="F55" s="15"/>
      <c r="G55" s="15"/>
      <c r="H55" s="15"/>
      <c r="I55" s="15"/>
      <c r="J55" s="15"/>
      <c r="K55" s="15"/>
      <c r="L55" s="15"/>
      <c r="M55" s="15"/>
      <c r="N55" s="15"/>
      <c r="O55" s="15"/>
      <c r="P55" s="15"/>
      <c r="Q55" s="15"/>
      <c r="R55" s="15"/>
      <c r="S55" s="15"/>
      <c r="T55" s="15"/>
    </row>
    <row r="56" spans="1:20" ht="12.75" customHeight="1" x14ac:dyDescent="0.2">
      <c r="A56" s="15"/>
      <c r="B56" s="15"/>
      <c r="C56" s="15"/>
      <c r="D56" s="15"/>
      <c r="E56" s="15"/>
      <c r="F56" s="15"/>
      <c r="G56" s="15"/>
      <c r="H56" s="15"/>
      <c r="I56" s="15"/>
      <c r="J56" s="15"/>
      <c r="K56" s="15"/>
      <c r="L56" s="15"/>
      <c r="M56" s="15"/>
      <c r="N56" s="15"/>
      <c r="O56" s="15"/>
      <c r="P56" s="15"/>
      <c r="Q56" s="15"/>
      <c r="R56" s="15"/>
      <c r="S56" s="15"/>
      <c r="T56" s="15"/>
    </row>
    <row r="57" spans="1:20" ht="12.75" customHeight="1" x14ac:dyDescent="0.2">
      <c r="A57" s="15"/>
      <c r="B57" s="15"/>
      <c r="C57" s="15"/>
      <c r="D57" s="15"/>
      <c r="E57" s="15"/>
      <c r="F57" s="15"/>
      <c r="G57" s="15"/>
      <c r="H57" s="15"/>
      <c r="I57" s="15"/>
      <c r="J57" s="15"/>
      <c r="K57" s="15"/>
      <c r="L57" s="15"/>
      <c r="M57" s="15"/>
      <c r="N57" s="15"/>
      <c r="O57" s="15"/>
      <c r="P57" s="15"/>
      <c r="Q57" s="15"/>
      <c r="R57" s="15"/>
      <c r="S57" s="15"/>
      <c r="T57" s="15"/>
    </row>
    <row r="58" spans="1:20" ht="12.75" customHeight="1" x14ac:dyDescent="0.2">
      <c r="A58" s="15"/>
      <c r="B58" s="15"/>
      <c r="C58" s="15"/>
      <c r="D58" s="15"/>
      <c r="E58" s="15"/>
      <c r="F58" s="15"/>
      <c r="G58" s="15"/>
      <c r="H58" s="15"/>
      <c r="I58" s="15"/>
      <c r="J58" s="15"/>
      <c r="K58" s="15"/>
      <c r="L58" s="15"/>
      <c r="M58" s="15"/>
      <c r="N58" s="15"/>
      <c r="O58" s="15"/>
      <c r="P58" s="15"/>
      <c r="Q58" s="15"/>
      <c r="R58" s="15"/>
      <c r="S58" s="15"/>
      <c r="T58" s="15"/>
    </row>
    <row r="59" spans="1:20" ht="12.75" customHeight="1" x14ac:dyDescent="0.2">
      <c r="A59" s="15"/>
      <c r="B59" s="15"/>
      <c r="C59" s="15"/>
      <c r="D59" s="15"/>
      <c r="E59" s="15"/>
      <c r="F59" s="15"/>
      <c r="G59" s="15"/>
      <c r="H59" s="15"/>
      <c r="I59" s="15"/>
      <c r="J59" s="15"/>
      <c r="K59" s="15"/>
      <c r="L59" s="15"/>
      <c r="M59" s="15"/>
      <c r="N59" s="15"/>
      <c r="O59" s="15"/>
      <c r="P59" s="15"/>
      <c r="Q59" s="15"/>
      <c r="R59" s="15"/>
      <c r="S59" s="15"/>
      <c r="T59" s="15"/>
    </row>
    <row r="60" spans="1:20" ht="12.75" customHeight="1" x14ac:dyDescent="0.2">
      <c r="A60" s="15"/>
      <c r="B60" s="15"/>
      <c r="C60" s="15"/>
      <c r="D60" s="15"/>
      <c r="E60" s="15"/>
      <c r="F60" s="15"/>
      <c r="G60" s="15"/>
      <c r="H60" s="15"/>
      <c r="I60" s="15"/>
      <c r="J60" s="15"/>
      <c r="K60" s="15"/>
      <c r="L60" s="15"/>
      <c r="M60" s="15"/>
      <c r="N60" s="15"/>
      <c r="O60" s="15"/>
      <c r="P60" s="15"/>
      <c r="Q60" s="15"/>
      <c r="R60" s="15"/>
      <c r="S60" s="15"/>
      <c r="T60" s="15"/>
    </row>
    <row r="61" spans="1:20" ht="12.75" customHeight="1" x14ac:dyDescent="0.2">
      <c r="A61" s="15"/>
      <c r="B61" s="15"/>
      <c r="C61" s="15"/>
      <c r="D61" s="15"/>
      <c r="E61" s="15"/>
      <c r="F61" s="15"/>
      <c r="G61" s="15"/>
      <c r="H61" s="15"/>
      <c r="I61" s="15"/>
      <c r="J61" s="15"/>
      <c r="K61" s="15"/>
      <c r="L61" s="15"/>
      <c r="M61" s="15"/>
      <c r="N61" s="15"/>
      <c r="O61" s="15"/>
      <c r="P61" s="15"/>
      <c r="Q61" s="15"/>
      <c r="R61" s="15"/>
      <c r="S61" s="15"/>
      <c r="T61" s="15"/>
    </row>
    <row r="62" spans="1:20" ht="12.75" customHeight="1" x14ac:dyDescent="0.2">
      <c r="A62" s="15"/>
      <c r="B62" s="15"/>
      <c r="C62" s="15"/>
      <c r="D62" s="15"/>
      <c r="E62" s="15"/>
      <c r="F62" s="15"/>
      <c r="G62" s="15"/>
      <c r="H62" s="15"/>
      <c r="I62" s="15"/>
      <c r="J62" s="15"/>
      <c r="K62" s="15"/>
      <c r="L62" s="15"/>
      <c r="M62" s="15"/>
      <c r="N62" s="15"/>
      <c r="O62" s="15"/>
      <c r="P62" s="15"/>
      <c r="Q62" s="15"/>
      <c r="R62" s="15"/>
      <c r="S62" s="15"/>
      <c r="T62" s="15"/>
    </row>
    <row r="63" spans="1:20" ht="12.75" customHeight="1" x14ac:dyDescent="0.2">
      <c r="A63" s="15"/>
      <c r="B63" s="15"/>
      <c r="C63" s="15"/>
      <c r="D63" s="15"/>
      <c r="E63" s="15"/>
      <c r="F63" s="15"/>
      <c r="G63" s="15"/>
      <c r="H63" s="15"/>
      <c r="I63" s="15"/>
      <c r="J63" s="15"/>
      <c r="K63" s="15"/>
      <c r="L63" s="15"/>
      <c r="M63" s="15"/>
      <c r="N63" s="15"/>
      <c r="O63" s="15"/>
      <c r="P63" s="15"/>
      <c r="Q63" s="15"/>
      <c r="R63" s="15"/>
      <c r="S63" s="15"/>
      <c r="T63" s="15"/>
    </row>
    <row r="64" spans="1:20" ht="12.75" customHeight="1" x14ac:dyDescent="0.2">
      <c r="A64" s="15"/>
      <c r="B64" s="15"/>
      <c r="C64" s="15"/>
      <c r="D64" s="15"/>
      <c r="E64" s="15"/>
      <c r="F64" s="15"/>
      <c r="G64" s="15"/>
      <c r="H64" s="15"/>
      <c r="I64" s="15"/>
      <c r="J64" s="15"/>
      <c r="K64" s="15"/>
      <c r="L64" s="15"/>
      <c r="M64" s="15"/>
      <c r="N64" s="15"/>
      <c r="O64" s="15"/>
      <c r="P64" s="15"/>
      <c r="Q64" s="15"/>
      <c r="R64" s="15"/>
      <c r="S64" s="15"/>
      <c r="T64" s="15"/>
    </row>
    <row r="65" spans="1:20" ht="12.75" customHeight="1" x14ac:dyDescent="0.2">
      <c r="A65" s="15"/>
      <c r="B65" s="15"/>
      <c r="C65" s="15"/>
      <c r="D65" s="15"/>
      <c r="E65" s="15"/>
      <c r="F65" s="15"/>
      <c r="G65" s="15"/>
      <c r="H65" s="15"/>
      <c r="I65" s="15"/>
      <c r="J65" s="15"/>
      <c r="K65" s="15"/>
      <c r="L65" s="15"/>
      <c r="M65" s="15"/>
      <c r="N65" s="15"/>
      <c r="O65" s="15"/>
      <c r="P65" s="15"/>
      <c r="Q65" s="15"/>
      <c r="R65" s="15"/>
      <c r="S65" s="15"/>
      <c r="T65" s="15"/>
    </row>
    <row r="66" spans="1:20" ht="12.75" customHeight="1" x14ac:dyDescent="0.2">
      <c r="A66" s="15"/>
      <c r="B66" s="15"/>
      <c r="C66" s="15"/>
      <c r="D66" s="15"/>
      <c r="E66" s="15"/>
      <c r="F66" s="15"/>
      <c r="G66" s="15"/>
      <c r="H66" s="15"/>
      <c r="I66" s="15"/>
      <c r="J66" s="15"/>
      <c r="K66" s="15"/>
      <c r="L66" s="15"/>
      <c r="M66" s="15"/>
      <c r="N66" s="15"/>
      <c r="O66" s="15"/>
      <c r="P66" s="15"/>
      <c r="Q66" s="15"/>
      <c r="R66" s="15"/>
      <c r="S66" s="15"/>
      <c r="T66" s="15"/>
    </row>
    <row r="67" spans="1:20" ht="12.75" customHeight="1" x14ac:dyDescent="0.2">
      <c r="A67" s="15"/>
      <c r="B67" s="15"/>
      <c r="C67" s="15"/>
      <c r="D67" s="15"/>
      <c r="E67" s="15"/>
      <c r="F67" s="15"/>
      <c r="G67" s="15"/>
      <c r="H67" s="15"/>
      <c r="I67" s="15"/>
      <c r="J67" s="15"/>
      <c r="K67" s="15"/>
      <c r="L67" s="15"/>
      <c r="M67" s="15"/>
      <c r="N67" s="15"/>
      <c r="O67" s="15"/>
      <c r="P67" s="15"/>
      <c r="Q67" s="15"/>
      <c r="R67" s="15"/>
      <c r="S67" s="15"/>
      <c r="T67" s="15"/>
    </row>
    <row r="68" spans="1:20" ht="12.75" customHeight="1" x14ac:dyDescent="0.2">
      <c r="A68" s="15"/>
      <c r="B68" s="15"/>
      <c r="C68" s="15"/>
      <c r="D68" s="15"/>
      <c r="E68" s="15"/>
      <c r="F68" s="15"/>
      <c r="G68" s="15"/>
      <c r="H68" s="15"/>
      <c r="I68" s="15"/>
      <c r="J68" s="15"/>
      <c r="K68" s="15"/>
      <c r="L68" s="15"/>
      <c r="M68" s="15"/>
      <c r="N68" s="15"/>
      <c r="O68" s="15"/>
      <c r="P68" s="15"/>
      <c r="Q68" s="15"/>
      <c r="R68" s="15"/>
      <c r="S68" s="15"/>
      <c r="T68" s="15"/>
    </row>
    <row r="69" spans="1:20" ht="12.75" customHeight="1" x14ac:dyDescent="0.2">
      <c r="A69" s="15"/>
      <c r="B69" s="15"/>
      <c r="C69" s="15"/>
      <c r="D69" s="15"/>
      <c r="E69" s="15"/>
      <c r="F69" s="15"/>
      <c r="G69" s="15"/>
      <c r="H69" s="15"/>
      <c r="I69" s="15"/>
      <c r="J69" s="15"/>
      <c r="K69" s="15"/>
      <c r="L69" s="15"/>
      <c r="M69" s="15"/>
      <c r="N69" s="15"/>
      <c r="O69" s="15"/>
      <c r="P69" s="15"/>
      <c r="Q69" s="15"/>
      <c r="R69" s="15"/>
      <c r="S69" s="15"/>
      <c r="T69" s="15"/>
    </row>
    <row r="70" spans="1:20" ht="12.75" customHeight="1" x14ac:dyDescent="0.2">
      <c r="A70" s="15"/>
      <c r="B70" s="15"/>
      <c r="C70" s="15"/>
      <c r="D70" s="15"/>
      <c r="E70" s="15"/>
      <c r="F70" s="15"/>
      <c r="G70" s="15"/>
      <c r="H70" s="15"/>
      <c r="I70" s="15"/>
      <c r="J70" s="15"/>
      <c r="K70" s="15"/>
      <c r="L70" s="15"/>
      <c r="M70" s="15"/>
      <c r="N70" s="15"/>
      <c r="O70" s="15"/>
      <c r="P70" s="15"/>
      <c r="Q70" s="15"/>
      <c r="R70" s="15"/>
      <c r="S70" s="15"/>
      <c r="T70" s="15"/>
    </row>
    <row r="71" spans="1:20" ht="12.75" customHeight="1" x14ac:dyDescent="0.2">
      <c r="A71" s="15"/>
      <c r="B71" s="15"/>
      <c r="C71" s="15"/>
      <c r="D71" s="15"/>
      <c r="E71" s="15"/>
      <c r="F71" s="15"/>
      <c r="G71" s="15"/>
      <c r="H71" s="15"/>
      <c r="I71" s="15"/>
      <c r="J71" s="15"/>
      <c r="K71" s="15"/>
      <c r="L71" s="15"/>
      <c r="M71" s="15"/>
      <c r="N71" s="15"/>
      <c r="O71" s="15"/>
      <c r="P71" s="15"/>
      <c r="Q71" s="15"/>
      <c r="R71" s="15"/>
      <c r="S71" s="15"/>
      <c r="T71" s="15"/>
    </row>
    <row r="72" spans="1:20" ht="12.75" customHeight="1" x14ac:dyDescent="0.2">
      <c r="A72" s="15"/>
      <c r="B72" s="15"/>
      <c r="C72" s="15"/>
      <c r="D72" s="15"/>
      <c r="E72" s="15"/>
      <c r="F72" s="15"/>
      <c r="G72" s="15"/>
      <c r="H72" s="15"/>
      <c r="I72" s="15"/>
      <c r="J72" s="15"/>
      <c r="K72" s="15"/>
      <c r="L72" s="15"/>
      <c r="M72" s="15"/>
      <c r="N72" s="15"/>
      <c r="O72" s="15"/>
      <c r="P72" s="15"/>
      <c r="Q72" s="15"/>
      <c r="R72" s="15"/>
      <c r="S72" s="15"/>
      <c r="T72" s="15"/>
    </row>
    <row r="73" spans="1:20" ht="12.75" customHeight="1" x14ac:dyDescent="0.2">
      <c r="A73" s="15"/>
      <c r="B73" s="15"/>
      <c r="C73" s="15"/>
      <c r="D73" s="15"/>
      <c r="E73" s="15"/>
      <c r="F73" s="15"/>
      <c r="G73" s="15"/>
      <c r="H73" s="15"/>
      <c r="I73" s="15"/>
      <c r="J73" s="15"/>
      <c r="K73" s="15"/>
      <c r="L73" s="15"/>
      <c r="M73" s="15"/>
      <c r="N73" s="15"/>
      <c r="O73" s="15"/>
      <c r="P73" s="15"/>
      <c r="Q73" s="15"/>
      <c r="R73" s="15"/>
      <c r="S73" s="15"/>
      <c r="T73" s="15"/>
    </row>
    <row r="74" spans="1:20" ht="12.75" customHeight="1" x14ac:dyDescent="0.2">
      <c r="A74" s="15"/>
      <c r="B74" s="15"/>
      <c r="C74" s="15"/>
      <c r="D74" s="15"/>
      <c r="E74" s="15"/>
      <c r="F74" s="15"/>
      <c r="G74" s="15"/>
      <c r="H74" s="15"/>
      <c r="I74" s="15"/>
      <c r="J74" s="15"/>
      <c r="K74" s="15"/>
      <c r="L74" s="15"/>
      <c r="M74" s="15"/>
      <c r="N74" s="15"/>
      <c r="O74" s="15"/>
      <c r="P74" s="15"/>
      <c r="Q74" s="15"/>
      <c r="R74" s="15"/>
      <c r="S74" s="15"/>
      <c r="T74" s="15"/>
    </row>
    <row r="75" spans="1:20" ht="12.75" customHeight="1" x14ac:dyDescent="0.2">
      <c r="A75" s="15"/>
      <c r="B75" s="15"/>
      <c r="C75" s="15"/>
      <c r="D75" s="15"/>
      <c r="E75" s="15"/>
      <c r="F75" s="15"/>
      <c r="G75" s="15"/>
      <c r="H75" s="15"/>
      <c r="I75" s="15"/>
      <c r="J75" s="15"/>
      <c r="K75" s="15"/>
      <c r="L75" s="15"/>
      <c r="M75" s="15"/>
      <c r="N75" s="15"/>
      <c r="O75" s="15"/>
      <c r="P75" s="15"/>
      <c r="Q75" s="15"/>
      <c r="R75" s="15"/>
      <c r="S75" s="15"/>
      <c r="T75" s="15"/>
    </row>
    <row r="76" spans="1:20" ht="12.75" customHeight="1" x14ac:dyDescent="0.2">
      <c r="A76" s="15"/>
      <c r="B76" s="15"/>
      <c r="C76" s="15"/>
      <c r="D76" s="15"/>
      <c r="E76" s="15"/>
      <c r="F76" s="15"/>
      <c r="G76" s="15"/>
      <c r="H76" s="15"/>
      <c r="I76" s="15"/>
      <c r="J76" s="15"/>
      <c r="K76" s="15"/>
      <c r="L76" s="15"/>
      <c r="M76" s="15"/>
      <c r="N76" s="15"/>
      <c r="O76" s="15"/>
      <c r="P76" s="15"/>
      <c r="Q76" s="15"/>
      <c r="R76" s="15"/>
      <c r="S76" s="15"/>
      <c r="T76" s="15"/>
    </row>
    <row r="77" spans="1:20" ht="12.75" customHeight="1" x14ac:dyDescent="0.2">
      <c r="A77" s="15"/>
      <c r="B77" s="15"/>
      <c r="C77" s="15"/>
      <c r="D77" s="15"/>
      <c r="E77" s="15"/>
      <c r="F77" s="15"/>
      <c r="G77" s="15"/>
      <c r="H77" s="15"/>
      <c r="I77" s="15"/>
      <c r="J77" s="15"/>
      <c r="K77" s="15"/>
      <c r="L77" s="15"/>
      <c r="M77" s="15"/>
      <c r="N77" s="15"/>
      <c r="O77" s="15"/>
      <c r="P77" s="15"/>
      <c r="Q77" s="15"/>
      <c r="R77" s="15"/>
      <c r="S77" s="15"/>
      <c r="T77" s="15"/>
    </row>
    <row r="78" spans="1:20" ht="12.75" customHeight="1" x14ac:dyDescent="0.2">
      <c r="A78" s="15"/>
      <c r="B78" s="15"/>
      <c r="C78" s="15"/>
      <c r="D78" s="15"/>
      <c r="E78" s="15"/>
      <c r="F78" s="15"/>
      <c r="G78" s="15"/>
      <c r="H78" s="15"/>
      <c r="I78" s="15"/>
      <c r="J78" s="15"/>
      <c r="K78" s="15"/>
      <c r="L78" s="15"/>
      <c r="M78" s="15"/>
      <c r="N78" s="15"/>
      <c r="O78" s="15"/>
      <c r="P78" s="15"/>
      <c r="Q78" s="15"/>
      <c r="R78" s="15"/>
      <c r="S78" s="15"/>
      <c r="T78" s="15"/>
    </row>
    <row r="79" spans="1:20" ht="12.75" customHeight="1" x14ac:dyDescent="0.2">
      <c r="A79" s="15"/>
      <c r="B79" s="15"/>
      <c r="C79" s="15"/>
      <c r="D79" s="15"/>
      <c r="E79" s="15"/>
      <c r="F79" s="15"/>
      <c r="G79" s="15"/>
      <c r="H79" s="15"/>
      <c r="I79" s="15"/>
      <c r="J79" s="15"/>
      <c r="K79" s="15"/>
      <c r="L79" s="15"/>
      <c r="M79" s="15"/>
      <c r="N79" s="15"/>
      <c r="O79" s="15"/>
      <c r="P79" s="15"/>
      <c r="Q79" s="15"/>
      <c r="R79" s="15"/>
      <c r="S79" s="15"/>
      <c r="T79" s="15"/>
    </row>
    <row r="80" spans="1:20" ht="12.75" customHeight="1" x14ac:dyDescent="0.2">
      <c r="A80" s="15"/>
      <c r="B80" s="15"/>
      <c r="C80" s="15"/>
      <c r="D80" s="15"/>
      <c r="E80" s="15"/>
      <c r="F80" s="15"/>
      <c r="G80" s="15"/>
      <c r="H80" s="15"/>
      <c r="I80" s="15"/>
      <c r="J80" s="15"/>
      <c r="K80" s="15"/>
      <c r="L80" s="15"/>
      <c r="M80" s="15"/>
      <c r="N80" s="15"/>
      <c r="O80" s="15"/>
      <c r="P80" s="15"/>
      <c r="Q80" s="15"/>
      <c r="R80" s="15"/>
      <c r="S80" s="15"/>
      <c r="T80" s="15"/>
    </row>
    <row r="81" spans="1:20" ht="12.75" customHeight="1" x14ac:dyDescent="0.2">
      <c r="A81" s="15"/>
      <c r="B81" s="15"/>
      <c r="C81" s="15"/>
      <c r="D81" s="15"/>
      <c r="E81" s="15"/>
      <c r="F81" s="15"/>
      <c r="G81" s="15"/>
      <c r="H81" s="15"/>
      <c r="I81" s="15"/>
      <c r="J81" s="15"/>
      <c r="K81" s="15"/>
      <c r="L81" s="15"/>
      <c r="M81" s="15"/>
      <c r="N81" s="15"/>
      <c r="O81" s="15"/>
      <c r="P81" s="15"/>
      <c r="Q81" s="15"/>
      <c r="R81" s="15"/>
      <c r="S81" s="15"/>
      <c r="T81" s="15"/>
    </row>
    <row r="82" spans="1:20" ht="12.75" customHeight="1" x14ac:dyDescent="0.2">
      <c r="A82" s="15"/>
      <c r="B82" s="15"/>
      <c r="C82" s="15"/>
      <c r="D82" s="15"/>
      <c r="E82" s="15"/>
      <c r="F82" s="15"/>
      <c r="G82" s="15"/>
      <c r="H82" s="15"/>
      <c r="I82" s="15"/>
      <c r="J82" s="15"/>
      <c r="K82" s="15"/>
      <c r="L82" s="15"/>
      <c r="M82" s="15"/>
      <c r="N82" s="15"/>
      <c r="O82" s="15"/>
      <c r="P82" s="15"/>
      <c r="Q82" s="15"/>
      <c r="R82" s="15"/>
      <c r="S82" s="15"/>
      <c r="T82" s="15"/>
    </row>
    <row r="83" spans="1:20" ht="12.75" customHeight="1" x14ac:dyDescent="0.2">
      <c r="A83" s="15"/>
      <c r="B83" s="15"/>
      <c r="C83" s="15"/>
      <c r="D83" s="15"/>
      <c r="E83" s="15"/>
      <c r="F83" s="15"/>
      <c r="G83" s="15"/>
      <c r="H83" s="15"/>
      <c r="I83" s="15"/>
      <c r="J83" s="15"/>
      <c r="K83" s="15"/>
      <c r="L83" s="15"/>
      <c r="M83" s="15"/>
      <c r="N83" s="15"/>
      <c r="O83" s="15"/>
      <c r="P83" s="15"/>
      <c r="Q83" s="15"/>
      <c r="R83" s="15"/>
      <c r="S83" s="15"/>
      <c r="T83" s="15"/>
    </row>
    <row r="84" spans="1:20" ht="12.75" customHeight="1" x14ac:dyDescent="0.2">
      <c r="A84" s="15"/>
      <c r="B84" s="15"/>
      <c r="C84" s="15"/>
      <c r="D84" s="15"/>
      <c r="E84" s="15"/>
      <c r="F84" s="15"/>
      <c r="G84" s="15"/>
      <c r="H84" s="15"/>
      <c r="I84" s="15"/>
      <c r="J84" s="15"/>
      <c r="K84" s="15"/>
      <c r="L84" s="15"/>
      <c r="M84" s="15"/>
      <c r="N84" s="15"/>
      <c r="O84" s="15"/>
      <c r="P84" s="15"/>
      <c r="Q84" s="15"/>
      <c r="R84" s="15"/>
      <c r="S84" s="15"/>
      <c r="T84" s="15"/>
    </row>
    <row r="85" spans="1:20" ht="12.75" customHeight="1" x14ac:dyDescent="0.2">
      <c r="A85" s="15"/>
      <c r="B85" s="15"/>
      <c r="C85" s="15"/>
      <c r="D85" s="15"/>
      <c r="E85" s="15"/>
      <c r="F85" s="15"/>
      <c r="G85" s="15"/>
      <c r="H85" s="15"/>
      <c r="I85" s="15"/>
      <c r="J85" s="15"/>
      <c r="K85" s="15"/>
      <c r="L85" s="15"/>
      <c r="M85" s="15"/>
      <c r="N85" s="15"/>
      <c r="O85" s="15"/>
      <c r="P85" s="15"/>
      <c r="Q85" s="15"/>
      <c r="R85" s="15"/>
      <c r="S85" s="15"/>
      <c r="T85" s="15"/>
    </row>
    <row r="86" spans="1:20" ht="12.75" customHeight="1" x14ac:dyDescent="0.2">
      <c r="A86" s="15"/>
      <c r="B86" s="15"/>
      <c r="C86" s="15"/>
      <c r="D86" s="15"/>
      <c r="E86" s="15"/>
      <c r="F86" s="15"/>
      <c r="G86" s="15"/>
      <c r="H86" s="15"/>
      <c r="I86" s="15"/>
      <c r="J86" s="15"/>
      <c r="K86" s="15"/>
      <c r="L86" s="15"/>
      <c r="M86" s="15"/>
      <c r="N86" s="15"/>
      <c r="O86" s="15"/>
      <c r="P86" s="15"/>
      <c r="Q86" s="15"/>
      <c r="R86" s="15"/>
      <c r="S86" s="15"/>
      <c r="T86" s="15"/>
    </row>
    <row r="87" spans="1:20" ht="12.75" customHeight="1" x14ac:dyDescent="0.2">
      <c r="A87" s="15"/>
      <c r="B87" s="15"/>
      <c r="C87" s="15"/>
      <c r="D87" s="15"/>
      <c r="E87" s="15"/>
      <c r="F87" s="15"/>
      <c r="G87" s="15"/>
      <c r="H87" s="15"/>
      <c r="I87" s="15"/>
      <c r="J87" s="15"/>
      <c r="K87" s="15"/>
      <c r="L87" s="15"/>
      <c r="M87" s="15"/>
      <c r="N87" s="15"/>
      <c r="O87" s="15"/>
      <c r="P87" s="15"/>
      <c r="Q87" s="15"/>
      <c r="R87" s="15"/>
      <c r="S87" s="15"/>
      <c r="T87" s="15"/>
    </row>
    <row r="88" spans="1:20" ht="12.75" customHeight="1" x14ac:dyDescent="0.2">
      <c r="A88" s="15"/>
      <c r="B88" s="15"/>
      <c r="C88" s="15"/>
      <c r="D88" s="15"/>
      <c r="E88" s="15"/>
      <c r="F88" s="15"/>
      <c r="G88" s="15"/>
      <c r="H88" s="15"/>
      <c r="I88" s="15"/>
      <c r="J88" s="15"/>
      <c r="K88" s="15"/>
      <c r="L88" s="15"/>
      <c r="M88" s="15"/>
      <c r="N88" s="15"/>
      <c r="O88" s="15"/>
      <c r="P88" s="15"/>
      <c r="Q88" s="15"/>
      <c r="R88" s="15"/>
      <c r="S88" s="15"/>
      <c r="T88" s="15"/>
    </row>
    <row r="89" spans="1:20" ht="12.75" customHeight="1" x14ac:dyDescent="0.2">
      <c r="A89" s="15"/>
      <c r="B89" s="15"/>
      <c r="C89" s="15"/>
      <c r="D89" s="15"/>
      <c r="E89" s="15"/>
      <c r="F89" s="15"/>
      <c r="G89" s="15"/>
      <c r="H89" s="15"/>
      <c r="I89" s="15"/>
      <c r="J89" s="15"/>
      <c r="K89" s="15"/>
      <c r="L89" s="15"/>
      <c r="M89" s="15"/>
      <c r="N89" s="15"/>
      <c r="O89" s="15"/>
      <c r="P89" s="15"/>
      <c r="Q89" s="15"/>
      <c r="R89" s="15"/>
      <c r="S89" s="15"/>
      <c r="T89" s="15"/>
    </row>
    <row r="90" spans="1:20" ht="12.75" customHeight="1" x14ac:dyDescent="0.2">
      <c r="A90" s="15"/>
      <c r="B90" s="15"/>
      <c r="C90" s="15"/>
      <c r="D90" s="15"/>
      <c r="E90" s="15"/>
      <c r="F90" s="15"/>
      <c r="G90" s="15"/>
      <c r="H90" s="15"/>
      <c r="I90" s="15"/>
      <c r="J90" s="15"/>
      <c r="K90" s="15"/>
      <c r="L90" s="15"/>
      <c r="M90" s="15"/>
      <c r="N90" s="15"/>
      <c r="O90" s="15"/>
      <c r="P90" s="15"/>
      <c r="Q90" s="15"/>
      <c r="R90" s="15"/>
      <c r="S90" s="15"/>
      <c r="T90" s="15"/>
    </row>
    <row r="91" spans="1:20" ht="12.75" customHeight="1" x14ac:dyDescent="0.2">
      <c r="A91" s="15"/>
      <c r="B91" s="15"/>
      <c r="C91" s="15"/>
      <c r="D91" s="15"/>
      <c r="E91" s="15"/>
      <c r="F91" s="15"/>
      <c r="G91" s="15"/>
      <c r="H91" s="15"/>
      <c r="I91" s="15"/>
      <c r="J91" s="15"/>
      <c r="K91" s="15"/>
      <c r="L91" s="15"/>
      <c r="M91" s="15"/>
      <c r="N91" s="15"/>
      <c r="O91" s="15"/>
      <c r="P91" s="15"/>
      <c r="Q91" s="15"/>
      <c r="R91" s="15"/>
      <c r="S91" s="15"/>
      <c r="T91" s="15"/>
    </row>
    <row r="92" spans="1:20" ht="12.75" customHeight="1" x14ac:dyDescent="0.2">
      <c r="A92" s="15"/>
      <c r="B92" s="15"/>
      <c r="C92" s="15"/>
      <c r="D92" s="15"/>
      <c r="E92" s="15"/>
      <c r="F92" s="15"/>
      <c r="G92" s="15"/>
      <c r="H92" s="15"/>
      <c r="I92" s="15"/>
      <c r="J92" s="15"/>
      <c r="K92" s="15"/>
      <c r="L92" s="15"/>
      <c r="M92" s="15"/>
      <c r="N92" s="15"/>
      <c r="O92" s="15"/>
      <c r="P92" s="15"/>
      <c r="Q92" s="15"/>
      <c r="R92" s="15"/>
      <c r="S92" s="15"/>
      <c r="T92" s="15"/>
    </row>
    <row r="93" spans="1:20" ht="12.75" customHeight="1" x14ac:dyDescent="0.2">
      <c r="A93" s="15"/>
      <c r="B93" s="15"/>
      <c r="C93" s="15"/>
      <c r="D93" s="15"/>
      <c r="E93" s="15"/>
      <c r="F93" s="15"/>
      <c r="G93" s="15"/>
      <c r="H93" s="15"/>
      <c r="I93" s="15"/>
      <c r="J93" s="15"/>
      <c r="K93" s="15"/>
      <c r="L93" s="15"/>
      <c r="M93" s="15"/>
      <c r="N93" s="15"/>
      <c r="O93" s="15"/>
      <c r="P93" s="15"/>
      <c r="Q93" s="15"/>
      <c r="R93" s="15"/>
      <c r="S93" s="15"/>
      <c r="T93" s="15"/>
    </row>
    <row r="94" spans="1:20" ht="12.75" customHeight="1" x14ac:dyDescent="0.2">
      <c r="A94" s="15"/>
      <c r="B94" s="15"/>
      <c r="C94" s="15"/>
      <c r="D94" s="15"/>
      <c r="E94" s="15"/>
      <c r="F94" s="15"/>
      <c r="G94" s="15"/>
      <c r="H94" s="15"/>
      <c r="I94" s="15"/>
      <c r="J94" s="15"/>
      <c r="K94" s="15"/>
      <c r="L94" s="15"/>
      <c r="M94" s="15"/>
      <c r="N94" s="15"/>
      <c r="O94" s="15"/>
      <c r="P94" s="15"/>
      <c r="Q94" s="15"/>
      <c r="R94" s="15"/>
      <c r="S94" s="15"/>
      <c r="T94" s="15"/>
    </row>
    <row r="95" spans="1:20" ht="12.75" customHeight="1" x14ac:dyDescent="0.2">
      <c r="A95" s="15"/>
      <c r="B95" s="15"/>
      <c r="C95" s="15"/>
      <c r="D95" s="15"/>
      <c r="E95" s="15"/>
      <c r="F95" s="15"/>
      <c r="G95" s="15"/>
      <c r="H95" s="15"/>
      <c r="I95" s="15"/>
      <c r="J95" s="15"/>
      <c r="K95" s="15"/>
      <c r="L95" s="15"/>
      <c r="M95" s="15"/>
      <c r="N95" s="15"/>
      <c r="O95" s="15"/>
      <c r="P95" s="15"/>
      <c r="Q95" s="15"/>
      <c r="R95" s="15"/>
      <c r="S95" s="15"/>
      <c r="T95" s="15"/>
    </row>
    <row r="96" spans="1:20" ht="12.75" customHeight="1" x14ac:dyDescent="0.2">
      <c r="A96" s="15"/>
      <c r="B96" s="15"/>
      <c r="C96" s="15"/>
      <c r="D96" s="15"/>
      <c r="E96" s="15"/>
      <c r="F96" s="15"/>
      <c r="G96" s="15"/>
      <c r="H96" s="15"/>
      <c r="I96" s="15"/>
      <c r="J96" s="15"/>
      <c r="K96" s="15"/>
      <c r="L96" s="15"/>
      <c r="M96" s="15"/>
      <c r="N96" s="15"/>
      <c r="O96" s="15"/>
      <c r="P96" s="15"/>
      <c r="Q96" s="15"/>
      <c r="R96" s="15"/>
      <c r="S96" s="15"/>
      <c r="T96" s="15"/>
    </row>
    <row r="97" spans="1:20" ht="12.75" customHeight="1" x14ac:dyDescent="0.2">
      <c r="A97" s="15"/>
      <c r="B97" s="15"/>
      <c r="C97" s="15"/>
      <c r="D97" s="15"/>
      <c r="E97" s="15"/>
      <c r="F97" s="15"/>
      <c r="G97" s="15"/>
      <c r="H97" s="15"/>
      <c r="I97" s="15"/>
      <c r="J97" s="15"/>
      <c r="K97" s="15"/>
      <c r="L97" s="15"/>
      <c r="M97" s="15"/>
      <c r="N97" s="15"/>
      <c r="O97" s="15"/>
      <c r="P97" s="15"/>
      <c r="Q97" s="15"/>
      <c r="R97" s="15"/>
      <c r="S97" s="15"/>
      <c r="T97" s="15"/>
    </row>
    <row r="98" spans="1:20" ht="12.75" customHeight="1" x14ac:dyDescent="0.2">
      <c r="A98" s="15"/>
      <c r="B98" s="15"/>
      <c r="C98" s="15"/>
      <c r="D98" s="15"/>
      <c r="E98" s="15"/>
      <c r="F98" s="15"/>
      <c r="G98" s="15"/>
      <c r="H98" s="15"/>
      <c r="I98" s="15"/>
      <c r="J98" s="15"/>
      <c r="K98" s="15"/>
      <c r="L98" s="15"/>
      <c r="M98" s="15"/>
      <c r="N98" s="15"/>
      <c r="O98" s="15"/>
      <c r="P98" s="15"/>
      <c r="Q98" s="15"/>
      <c r="R98" s="15"/>
      <c r="S98" s="15"/>
      <c r="T98" s="15"/>
    </row>
    <row r="99" spans="1:20" ht="12.75" customHeight="1" x14ac:dyDescent="0.2">
      <c r="A99" s="15"/>
      <c r="B99" s="15"/>
      <c r="C99" s="15"/>
      <c r="D99" s="15"/>
      <c r="E99" s="15"/>
      <c r="F99" s="15"/>
      <c r="G99" s="15"/>
      <c r="H99" s="15"/>
      <c r="I99" s="15"/>
      <c r="J99" s="15"/>
      <c r="K99" s="15"/>
      <c r="L99" s="15"/>
      <c r="M99" s="15"/>
      <c r="N99" s="15"/>
      <c r="O99" s="15"/>
      <c r="P99" s="15"/>
      <c r="Q99" s="15"/>
      <c r="R99" s="15"/>
      <c r="S99" s="15"/>
      <c r="T99" s="15"/>
    </row>
    <row r="100" spans="1:20" ht="12.75" customHeight="1" x14ac:dyDescent="0.2">
      <c r="A100" s="15"/>
      <c r="B100" s="15"/>
      <c r="C100" s="15"/>
      <c r="D100" s="15"/>
      <c r="E100" s="15"/>
      <c r="F100" s="15"/>
      <c r="G100" s="15"/>
      <c r="H100" s="15"/>
      <c r="I100" s="15"/>
      <c r="J100" s="15"/>
      <c r="K100" s="15"/>
      <c r="L100" s="15"/>
      <c r="M100" s="15"/>
      <c r="N100" s="15"/>
      <c r="O100" s="15"/>
      <c r="P100" s="15"/>
      <c r="Q100" s="15"/>
      <c r="R100" s="15"/>
      <c r="S100" s="15"/>
      <c r="T100" s="15"/>
    </row>
    <row r="101" spans="1:20" ht="12.75" customHeight="1" x14ac:dyDescent="0.2">
      <c r="A101" s="15"/>
      <c r="B101" s="15"/>
      <c r="C101" s="15"/>
      <c r="D101" s="15"/>
      <c r="E101" s="15"/>
      <c r="F101" s="15"/>
      <c r="G101" s="15"/>
      <c r="H101" s="15"/>
      <c r="I101" s="15"/>
      <c r="J101" s="15"/>
      <c r="K101" s="15"/>
      <c r="L101" s="15"/>
      <c r="M101" s="15"/>
      <c r="N101" s="15"/>
      <c r="O101" s="15"/>
      <c r="P101" s="15"/>
      <c r="Q101" s="15"/>
      <c r="R101" s="15"/>
      <c r="S101" s="15"/>
      <c r="T101" s="15"/>
    </row>
    <row r="102" spans="1:20" ht="12.75" customHeight="1" x14ac:dyDescent="0.2">
      <c r="A102" s="15"/>
      <c r="B102" s="15"/>
      <c r="C102" s="15"/>
      <c r="D102" s="15"/>
      <c r="E102" s="15"/>
      <c r="F102" s="15"/>
      <c r="G102" s="15"/>
      <c r="H102" s="15"/>
      <c r="I102" s="15"/>
      <c r="J102" s="15"/>
      <c r="K102" s="15"/>
      <c r="L102" s="15"/>
      <c r="M102" s="15"/>
      <c r="N102" s="15"/>
      <c r="O102" s="15"/>
      <c r="P102" s="15"/>
      <c r="Q102" s="15"/>
      <c r="R102" s="15"/>
      <c r="S102" s="15"/>
      <c r="T102" s="15"/>
    </row>
    <row r="103" spans="1:20" ht="12.75" customHeight="1" x14ac:dyDescent="0.2">
      <c r="A103" s="15"/>
      <c r="B103" s="15"/>
      <c r="C103" s="15"/>
      <c r="D103" s="15"/>
      <c r="E103" s="15"/>
      <c r="F103" s="15"/>
      <c r="G103" s="15"/>
      <c r="H103" s="15"/>
      <c r="I103" s="15"/>
      <c r="J103" s="15"/>
      <c r="K103" s="15"/>
      <c r="L103" s="15"/>
      <c r="M103" s="15"/>
      <c r="N103" s="15"/>
      <c r="O103" s="15"/>
      <c r="P103" s="15"/>
      <c r="Q103" s="15"/>
      <c r="R103" s="15"/>
      <c r="S103" s="15"/>
      <c r="T103" s="15"/>
    </row>
    <row r="104" spans="1:20" ht="12.75" customHeight="1" x14ac:dyDescent="0.2">
      <c r="A104" s="15"/>
      <c r="B104" s="15"/>
      <c r="C104" s="15"/>
      <c r="D104" s="15"/>
      <c r="E104" s="15"/>
      <c r="F104" s="15"/>
      <c r="G104" s="15"/>
      <c r="H104" s="15"/>
      <c r="I104" s="15"/>
      <c r="J104" s="15"/>
      <c r="K104" s="15"/>
      <c r="L104" s="15"/>
      <c r="M104" s="15"/>
      <c r="N104" s="15"/>
      <c r="O104" s="15"/>
      <c r="P104" s="15"/>
      <c r="Q104" s="15"/>
      <c r="R104" s="15"/>
      <c r="S104" s="15"/>
      <c r="T104" s="15"/>
    </row>
    <row r="105" spans="1:20" ht="12.75" customHeight="1" x14ac:dyDescent="0.2">
      <c r="A105" s="15"/>
      <c r="B105" s="15"/>
      <c r="C105" s="15"/>
      <c r="D105" s="15"/>
      <c r="E105" s="15"/>
      <c r="F105" s="15"/>
      <c r="G105" s="15"/>
      <c r="H105" s="15"/>
      <c r="I105" s="15"/>
      <c r="J105" s="15"/>
      <c r="K105" s="15"/>
      <c r="L105" s="15"/>
      <c r="M105" s="15"/>
      <c r="N105" s="15"/>
      <c r="O105" s="15"/>
      <c r="P105" s="15"/>
      <c r="Q105" s="15"/>
      <c r="R105" s="15"/>
      <c r="S105" s="15"/>
      <c r="T105" s="15"/>
    </row>
    <row r="106" spans="1:20" ht="12.75" customHeight="1" x14ac:dyDescent="0.2">
      <c r="A106" s="15"/>
      <c r="B106" s="15"/>
      <c r="C106" s="15"/>
      <c r="D106" s="15"/>
      <c r="E106" s="15"/>
      <c r="F106" s="15"/>
      <c r="G106" s="15"/>
      <c r="H106" s="15"/>
      <c r="I106" s="15"/>
      <c r="J106" s="15"/>
      <c r="K106" s="15"/>
      <c r="L106" s="15"/>
      <c r="M106" s="15"/>
      <c r="N106" s="15"/>
      <c r="O106" s="15"/>
      <c r="P106" s="15"/>
      <c r="Q106" s="15"/>
      <c r="R106" s="15"/>
      <c r="S106" s="15"/>
      <c r="T106" s="15"/>
    </row>
    <row r="107" spans="1:20" ht="12.75" customHeight="1" x14ac:dyDescent="0.2">
      <c r="A107" s="15"/>
      <c r="B107" s="15"/>
      <c r="C107" s="15"/>
      <c r="D107" s="15"/>
      <c r="E107" s="15"/>
      <c r="F107" s="15"/>
      <c r="G107" s="15"/>
      <c r="H107" s="15"/>
      <c r="I107" s="15"/>
      <c r="J107" s="15"/>
      <c r="K107" s="15"/>
      <c r="L107" s="15"/>
      <c r="M107" s="15"/>
      <c r="N107" s="15"/>
      <c r="O107" s="15"/>
      <c r="P107" s="15"/>
      <c r="Q107" s="15"/>
      <c r="R107" s="15"/>
      <c r="S107" s="15"/>
      <c r="T107" s="15"/>
    </row>
    <row r="108" spans="1:20" ht="12.75" customHeight="1" x14ac:dyDescent="0.2">
      <c r="A108" s="15"/>
      <c r="B108" s="15"/>
      <c r="C108" s="15"/>
      <c r="D108" s="15"/>
      <c r="E108" s="15"/>
      <c r="F108" s="15"/>
      <c r="G108" s="15"/>
      <c r="H108" s="15"/>
      <c r="I108" s="15"/>
      <c r="J108" s="15"/>
      <c r="K108" s="15"/>
      <c r="L108" s="15"/>
      <c r="M108" s="15"/>
      <c r="N108" s="15"/>
      <c r="O108" s="15"/>
      <c r="P108" s="15"/>
      <c r="Q108" s="15"/>
      <c r="R108" s="15"/>
      <c r="S108" s="15"/>
      <c r="T108" s="15"/>
    </row>
    <row r="109" spans="1:20" ht="12.75" customHeight="1" x14ac:dyDescent="0.2">
      <c r="A109" s="15"/>
      <c r="B109" s="15"/>
      <c r="C109" s="15"/>
      <c r="D109" s="15"/>
      <c r="E109" s="15"/>
      <c r="F109" s="15"/>
      <c r="G109" s="15"/>
      <c r="H109" s="15"/>
      <c r="I109" s="15"/>
      <c r="J109" s="15"/>
      <c r="K109" s="15"/>
      <c r="L109" s="15"/>
      <c r="M109" s="15"/>
      <c r="N109" s="15"/>
      <c r="O109" s="15"/>
      <c r="P109" s="15"/>
      <c r="Q109" s="15"/>
      <c r="R109" s="15"/>
      <c r="S109" s="15"/>
      <c r="T109" s="15"/>
    </row>
    <row r="110" spans="1:20" ht="12.75" customHeight="1" x14ac:dyDescent="0.2">
      <c r="A110" s="15"/>
      <c r="B110" s="15"/>
      <c r="C110" s="15"/>
      <c r="D110" s="15"/>
      <c r="E110" s="15"/>
      <c r="F110" s="15"/>
      <c r="G110" s="15"/>
      <c r="H110" s="15"/>
      <c r="I110" s="15"/>
      <c r="J110" s="15"/>
      <c r="K110" s="15"/>
      <c r="L110" s="15"/>
      <c r="M110" s="15"/>
      <c r="N110" s="15"/>
      <c r="O110" s="15"/>
      <c r="P110" s="15"/>
      <c r="Q110" s="15"/>
      <c r="R110" s="15"/>
      <c r="S110" s="15"/>
      <c r="T110" s="15"/>
    </row>
    <row r="111" spans="1:20" ht="12.75" customHeight="1" x14ac:dyDescent="0.2">
      <c r="A111" s="15"/>
      <c r="B111" s="15"/>
      <c r="C111" s="15"/>
      <c r="D111" s="15"/>
      <c r="E111" s="15"/>
      <c r="F111" s="15"/>
      <c r="G111" s="15"/>
      <c r="H111" s="15"/>
      <c r="I111" s="15"/>
      <c r="J111" s="15"/>
      <c r="K111" s="15"/>
      <c r="L111" s="15"/>
      <c r="M111" s="15"/>
      <c r="N111" s="15"/>
      <c r="O111" s="15"/>
      <c r="P111" s="15"/>
      <c r="Q111" s="15"/>
      <c r="R111" s="15"/>
      <c r="S111" s="15"/>
      <c r="T111" s="15"/>
    </row>
    <row r="112" spans="1:20" ht="12.75" customHeight="1" x14ac:dyDescent="0.2">
      <c r="A112" s="15"/>
      <c r="B112" s="15"/>
      <c r="C112" s="15"/>
      <c r="D112" s="15"/>
      <c r="E112" s="15"/>
      <c r="F112" s="15"/>
      <c r="G112" s="15"/>
      <c r="H112" s="15"/>
      <c r="I112" s="15"/>
      <c r="J112" s="15"/>
      <c r="K112" s="15"/>
      <c r="L112" s="15"/>
      <c r="M112" s="15"/>
      <c r="N112" s="15"/>
      <c r="O112" s="15"/>
      <c r="P112" s="15"/>
      <c r="Q112" s="15"/>
      <c r="R112" s="15"/>
      <c r="S112" s="15"/>
      <c r="T112" s="15"/>
    </row>
    <row r="113" spans="1:20" ht="12.75" customHeight="1" x14ac:dyDescent="0.2">
      <c r="A113" s="15"/>
      <c r="B113" s="15"/>
      <c r="C113" s="15"/>
      <c r="D113" s="15"/>
      <c r="E113" s="15"/>
      <c r="F113" s="15"/>
      <c r="G113" s="15"/>
      <c r="H113" s="15"/>
      <c r="I113" s="15"/>
      <c r="J113" s="15"/>
      <c r="K113" s="15"/>
      <c r="L113" s="15"/>
      <c r="M113" s="15"/>
      <c r="N113" s="15"/>
      <c r="O113" s="15"/>
      <c r="P113" s="15"/>
      <c r="Q113" s="15"/>
      <c r="R113" s="15"/>
      <c r="S113" s="15"/>
      <c r="T113" s="15"/>
    </row>
    <row r="114" spans="1:20" ht="12.75" customHeight="1" x14ac:dyDescent="0.2">
      <c r="A114" s="15"/>
      <c r="B114" s="15"/>
      <c r="C114" s="15"/>
      <c r="D114" s="15"/>
      <c r="E114" s="15"/>
      <c r="F114" s="15"/>
      <c r="G114" s="15"/>
      <c r="H114" s="15"/>
      <c r="I114" s="15"/>
      <c r="J114" s="15"/>
      <c r="K114" s="15"/>
      <c r="L114" s="15"/>
      <c r="M114" s="15"/>
      <c r="N114" s="15"/>
      <c r="O114" s="15"/>
      <c r="P114" s="15"/>
      <c r="Q114" s="15"/>
      <c r="R114" s="15"/>
      <c r="S114" s="15"/>
      <c r="T114" s="15"/>
    </row>
    <row r="115" spans="1:20" ht="12.75" customHeight="1" x14ac:dyDescent="0.2">
      <c r="A115" s="15"/>
      <c r="B115" s="15"/>
      <c r="C115" s="15"/>
      <c r="D115" s="15"/>
      <c r="E115" s="15"/>
      <c r="F115" s="15"/>
      <c r="G115" s="15"/>
      <c r="H115" s="15"/>
      <c r="I115" s="15"/>
      <c r="J115" s="15"/>
      <c r="K115" s="15"/>
      <c r="L115" s="15"/>
      <c r="M115" s="15"/>
      <c r="N115" s="15"/>
      <c r="O115" s="15"/>
      <c r="P115" s="15"/>
      <c r="Q115" s="15"/>
      <c r="R115" s="15"/>
      <c r="S115" s="15"/>
      <c r="T115" s="15"/>
    </row>
    <row r="116" spans="1:20" ht="12.75" customHeight="1" x14ac:dyDescent="0.2">
      <c r="A116" s="15"/>
      <c r="B116" s="15"/>
      <c r="C116" s="15"/>
      <c r="D116" s="15"/>
      <c r="E116" s="15"/>
      <c r="F116" s="15"/>
      <c r="G116" s="15"/>
      <c r="H116" s="15"/>
      <c r="I116" s="15"/>
      <c r="J116" s="15"/>
      <c r="K116" s="15"/>
      <c r="L116" s="15"/>
      <c r="M116" s="15"/>
      <c r="N116" s="15"/>
      <c r="O116" s="15"/>
      <c r="P116" s="15"/>
      <c r="Q116" s="15"/>
      <c r="R116" s="15"/>
      <c r="S116" s="15"/>
      <c r="T116" s="15"/>
    </row>
    <row r="117" spans="1:20" ht="12.75" customHeight="1" x14ac:dyDescent="0.2">
      <c r="A117" s="15"/>
      <c r="B117" s="15"/>
      <c r="C117" s="15"/>
      <c r="D117" s="15"/>
      <c r="E117" s="15"/>
      <c r="F117" s="15"/>
      <c r="G117" s="15"/>
      <c r="H117" s="15"/>
      <c r="I117" s="15"/>
      <c r="J117" s="15"/>
      <c r="K117" s="15"/>
      <c r="L117" s="15"/>
      <c r="M117" s="15"/>
      <c r="N117" s="15"/>
      <c r="O117" s="15"/>
      <c r="P117" s="15"/>
      <c r="Q117" s="15"/>
      <c r="R117" s="15"/>
      <c r="S117" s="15"/>
      <c r="T117" s="15"/>
    </row>
    <row r="118" spans="1:20" ht="12.75" customHeight="1" x14ac:dyDescent="0.2">
      <c r="A118" s="15"/>
      <c r="B118" s="15"/>
      <c r="C118" s="15"/>
      <c r="D118" s="15"/>
      <c r="E118" s="15"/>
      <c r="F118" s="15"/>
      <c r="G118" s="15"/>
      <c r="H118" s="15"/>
      <c r="I118" s="15"/>
      <c r="J118" s="15"/>
      <c r="K118" s="15"/>
      <c r="L118" s="15"/>
      <c r="M118" s="15"/>
      <c r="N118" s="15"/>
      <c r="O118" s="15"/>
      <c r="P118" s="15"/>
      <c r="Q118" s="15"/>
      <c r="R118" s="15"/>
      <c r="S118" s="15"/>
      <c r="T118" s="15"/>
    </row>
    <row r="119" spans="1:20" ht="12.75" customHeight="1" x14ac:dyDescent="0.2">
      <c r="A119" s="15"/>
      <c r="B119" s="15"/>
      <c r="C119" s="15"/>
      <c r="D119" s="15"/>
      <c r="E119" s="15"/>
      <c r="F119" s="15"/>
      <c r="G119" s="15"/>
      <c r="H119" s="15"/>
      <c r="I119" s="15"/>
      <c r="J119" s="15"/>
      <c r="K119" s="15"/>
      <c r="L119" s="15"/>
      <c r="M119" s="15"/>
      <c r="N119" s="15"/>
      <c r="O119" s="15"/>
      <c r="P119" s="15"/>
      <c r="Q119" s="15"/>
      <c r="R119" s="15"/>
      <c r="S119" s="15"/>
      <c r="T119" s="15"/>
    </row>
    <row r="120" spans="1:20" ht="12.75" customHeight="1" x14ac:dyDescent="0.2">
      <c r="A120" s="15"/>
      <c r="B120" s="15"/>
      <c r="C120" s="15"/>
      <c r="D120" s="15"/>
      <c r="E120" s="15"/>
      <c r="F120" s="15"/>
      <c r="G120" s="15"/>
      <c r="H120" s="15"/>
      <c r="I120" s="15"/>
      <c r="J120" s="15"/>
      <c r="K120" s="15"/>
      <c r="L120" s="15"/>
      <c r="M120" s="15"/>
      <c r="N120" s="15"/>
      <c r="O120" s="15"/>
      <c r="P120" s="15"/>
      <c r="Q120" s="15"/>
      <c r="R120" s="15"/>
      <c r="S120" s="15"/>
      <c r="T120" s="15"/>
    </row>
    <row r="121" spans="1:20" ht="12.75" customHeight="1" x14ac:dyDescent="0.2">
      <c r="A121" s="15"/>
      <c r="B121" s="15"/>
      <c r="C121" s="15"/>
      <c r="D121" s="15"/>
      <c r="E121" s="15"/>
      <c r="F121" s="15"/>
      <c r="G121" s="15"/>
      <c r="H121" s="15"/>
      <c r="I121" s="15"/>
      <c r="J121" s="15"/>
      <c r="K121" s="15"/>
      <c r="L121" s="15"/>
      <c r="M121" s="15"/>
      <c r="N121" s="15"/>
      <c r="O121" s="15"/>
      <c r="P121" s="15"/>
      <c r="Q121" s="15"/>
      <c r="R121" s="15"/>
      <c r="S121" s="15"/>
      <c r="T121" s="15"/>
    </row>
    <row r="122" spans="1:20" ht="12.75" customHeight="1" x14ac:dyDescent="0.2">
      <c r="A122" s="15"/>
      <c r="B122" s="15"/>
      <c r="C122" s="15"/>
      <c r="D122" s="15"/>
      <c r="E122" s="15"/>
      <c r="F122" s="15"/>
      <c r="G122" s="15"/>
      <c r="H122" s="15"/>
      <c r="I122" s="15"/>
      <c r="J122" s="15"/>
      <c r="K122" s="15"/>
      <c r="L122" s="15"/>
      <c r="M122" s="15"/>
      <c r="N122" s="15"/>
      <c r="O122" s="15"/>
      <c r="P122" s="15"/>
      <c r="Q122" s="15"/>
      <c r="R122" s="15"/>
      <c r="S122" s="15"/>
      <c r="T122" s="15"/>
    </row>
    <row r="123" spans="1:20" ht="12.75" customHeight="1" x14ac:dyDescent="0.2">
      <c r="A123" s="15"/>
      <c r="B123" s="15"/>
      <c r="C123" s="15"/>
      <c r="D123" s="15"/>
      <c r="E123" s="15"/>
      <c r="F123" s="15"/>
      <c r="G123" s="15"/>
      <c r="H123" s="15"/>
      <c r="I123" s="15"/>
      <c r="J123" s="15"/>
      <c r="K123" s="15"/>
      <c r="L123" s="15"/>
      <c r="M123" s="15"/>
      <c r="N123" s="15"/>
      <c r="O123" s="15"/>
      <c r="P123" s="15"/>
      <c r="Q123" s="15"/>
      <c r="R123" s="15"/>
      <c r="S123" s="15"/>
      <c r="T123" s="15"/>
    </row>
    <row r="124" spans="1:20" ht="12.75" customHeight="1" x14ac:dyDescent="0.2">
      <c r="A124" s="15"/>
      <c r="B124" s="15"/>
      <c r="C124" s="15"/>
      <c r="D124" s="15"/>
      <c r="E124" s="15"/>
      <c r="F124" s="15"/>
      <c r="G124" s="15"/>
      <c r="H124" s="15"/>
      <c r="I124" s="15"/>
      <c r="J124" s="15"/>
      <c r="K124" s="15"/>
      <c r="L124" s="15"/>
      <c r="M124" s="15"/>
      <c r="N124" s="15"/>
      <c r="O124" s="15"/>
      <c r="P124" s="15"/>
      <c r="Q124" s="15"/>
      <c r="R124" s="15"/>
      <c r="S124" s="15"/>
      <c r="T124" s="15"/>
    </row>
    <row r="125" spans="1:20" ht="12.75" customHeight="1" x14ac:dyDescent="0.2">
      <c r="A125" s="15"/>
      <c r="B125" s="15"/>
      <c r="C125" s="15"/>
      <c r="D125" s="15"/>
      <c r="E125" s="15"/>
      <c r="F125" s="15"/>
      <c r="G125" s="15"/>
      <c r="H125" s="15"/>
      <c r="I125" s="15"/>
      <c r="J125" s="15"/>
      <c r="K125" s="15"/>
      <c r="L125" s="15"/>
      <c r="M125" s="15"/>
      <c r="N125" s="15"/>
      <c r="O125" s="15"/>
      <c r="P125" s="15"/>
      <c r="Q125" s="15"/>
      <c r="R125" s="15"/>
      <c r="S125" s="15"/>
      <c r="T125" s="15"/>
    </row>
    <row r="126" spans="1:20" ht="12.75" customHeight="1" x14ac:dyDescent="0.2">
      <c r="A126" s="15"/>
      <c r="B126" s="15"/>
      <c r="C126" s="15"/>
      <c r="D126" s="15"/>
      <c r="E126" s="15"/>
      <c r="F126" s="15"/>
      <c r="G126" s="15"/>
      <c r="H126" s="15"/>
      <c r="I126" s="15"/>
      <c r="J126" s="15"/>
      <c r="K126" s="15"/>
      <c r="L126" s="15"/>
      <c r="M126" s="15"/>
      <c r="N126" s="15"/>
      <c r="O126" s="15"/>
      <c r="P126" s="15"/>
      <c r="Q126" s="15"/>
      <c r="R126" s="15"/>
      <c r="S126" s="15"/>
      <c r="T126" s="15"/>
    </row>
    <row r="127" spans="1:20" ht="12.75" customHeight="1" x14ac:dyDescent="0.2">
      <c r="A127" s="15"/>
      <c r="B127" s="15"/>
      <c r="C127" s="15"/>
      <c r="D127" s="15"/>
      <c r="E127" s="15"/>
      <c r="F127" s="15"/>
      <c r="G127" s="15"/>
      <c r="H127" s="15"/>
      <c r="I127" s="15"/>
      <c r="J127" s="15"/>
      <c r="K127" s="15"/>
      <c r="L127" s="15"/>
      <c r="M127" s="15"/>
      <c r="N127" s="15"/>
      <c r="O127" s="15"/>
      <c r="P127" s="15"/>
      <c r="Q127" s="15"/>
      <c r="R127" s="15"/>
      <c r="S127" s="15"/>
      <c r="T127" s="15"/>
    </row>
    <row r="128" spans="1:20" ht="12.75" customHeight="1" x14ac:dyDescent="0.2">
      <c r="A128" s="15"/>
      <c r="B128" s="15"/>
      <c r="C128" s="15"/>
      <c r="D128" s="15"/>
      <c r="E128" s="15"/>
      <c r="F128" s="15"/>
      <c r="G128" s="15"/>
      <c r="H128" s="15"/>
      <c r="I128" s="15"/>
      <c r="J128" s="15"/>
      <c r="K128" s="15"/>
      <c r="L128" s="15"/>
      <c r="M128" s="15"/>
      <c r="N128" s="15"/>
      <c r="O128" s="15"/>
      <c r="P128" s="15"/>
      <c r="Q128" s="15"/>
      <c r="R128" s="15"/>
      <c r="S128" s="15"/>
      <c r="T128" s="15"/>
    </row>
    <row r="129" spans="1:20" ht="12.75" customHeight="1" x14ac:dyDescent="0.2">
      <c r="A129" s="15"/>
      <c r="B129" s="15"/>
      <c r="C129" s="15"/>
      <c r="D129" s="15"/>
      <c r="E129" s="15"/>
      <c r="F129" s="15"/>
      <c r="G129" s="15"/>
      <c r="H129" s="15"/>
      <c r="I129" s="15"/>
      <c r="J129" s="15"/>
      <c r="K129" s="15"/>
      <c r="L129" s="15"/>
      <c r="M129" s="15"/>
      <c r="N129" s="15"/>
      <c r="O129" s="15"/>
      <c r="P129" s="15"/>
      <c r="Q129" s="15"/>
      <c r="R129" s="15"/>
      <c r="S129" s="15"/>
      <c r="T129" s="15"/>
    </row>
    <row r="130" spans="1:20" ht="12.75" customHeight="1" x14ac:dyDescent="0.2">
      <c r="A130" s="15"/>
      <c r="B130" s="15"/>
      <c r="C130" s="15"/>
      <c r="D130" s="15"/>
      <c r="E130" s="15"/>
      <c r="F130" s="15"/>
      <c r="G130" s="15"/>
      <c r="H130" s="15"/>
      <c r="I130" s="15"/>
      <c r="J130" s="15"/>
      <c r="K130" s="15"/>
      <c r="L130" s="15"/>
      <c r="M130" s="15"/>
      <c r="N130" s="15"/>
      <c r="O130" s="15"/>
      <c r="P130" s="15"/>
      <c r="Q130" s="15"/>
      <c r="R130" s="15"/>
      <c r="S130" s="15"/>
      <c r="T130" s="15"/>
    </row>
    <row r="131" spans="1:20" ht="12.75" customHeight="1" x14ac:dyDescent="0.2">
      <c r="A131" s="15"/>
      <c r="B131" s="15"/>
      <c r="C131" s="15"/>
      <c r="D131" s="15"/>
      <c r="E131" s="15"/>
      <c r="F131" s="15"/>
      <c r="G131" s="15"/>
      <c r="H131" s="15"/>
      <c r="I131" s="15"/>
      <c r="J131" s="15"/>
      <c r="K131" s="15"/>
      <c r="L131" s="15"/>
      <c r="M131" s="15"/>
      <c r="N131" s="15"/>
      <c r="O131" s="15"/>
      <c r="P131" s="15"/>
      <c r="Q131" s="15"/>
      <c r="R131" s="15"/>
      <c r="S131" s="15"/>
      <c r="T131" s="15"/>
    </row>
    <row r="132" spans="1:20" ht="12.75" customHeight="1" x14ac:dyDescent="0.2">
      <c r="A132" s="15"/>
      <c r="B132" s="15"/>
      <c r="C132" s="15"/>
      <c r="D132" s="15"/>
      <c r="E132" s="15"/>
      <c r="F132" s="15"/>
      <c r="G132" s="15"/>
      <c r="H132" s="15"/>
      <c r="I132" s="15"/>
      <c r="J132" s="15"/>
      <c r="K132" s="15"/>
      <c r="L132" s="15"/>
      <c r="M132" s="15"/>
      <c r="N132" s="15"/>
      <c r="O132" s="15"/>
      <c r="P132" s="15"/>
      <c r="Q132" s="15"/>
      <c r="R132" s="15"/>
      <c r="S132" s="15"/>
      <c r="T132" s="15"/>
    </row>
    <row r="133" spans="1:20" ht="12.75" customHeight="1" x14ac:dyDescent="0.2">
      <c r="A133" s="15"/>
      <c r="B133" s="15"/>
      <c r="C133" s="15"/>
      <c r="D133" s="15"/>
      <c r="E133" s="15"/>
      <c r="F133" s="15"/>
      <c r="G133" s="15"/>
      <c r="H133" s="15"/>
      <c r="I133" s="15"/>
      <c r="J133" s="15"/>
      <c r="K133" s="15"/>
      <c r="L133" s="15"/>
      <c r="M133" s="15"/>
      <c r="N133" s="15"/>
      <c r="O133" s="15"/>
      <c r="P133" s="15"/>
      <c r="Q133" s="15"/>
      <c r="R133" s="15"/>
      <c r="S133" s="15"/>
      <c r="T133" s="15"/>
    </row>
    <row r="134" spans="1:20" ht="12.75" customHeight="1" x14ac:dyDescent="0.2">
      <c r="A134" s="15"/>
      <c r="B134" s="15"/>
      <c r="C134" s="15"/>
      <c r="D134" s="15"/>
      <c r="E134" s="15"/>
      <c r="F134" s="15"/>
      <c r="G134" s="15"/>
      <c r="H134" s="15"/>
      <c r="I134" s="15"/>
      <c r="J134" s="15"/>
      <c r="K134" s="15"/>
      <c r="L134" s="15"/>
      <c r="M134" s="15"/>
      <c r="N134" s="15"/>
      <c r="O134" s="15"/>
      <c r="P134" s="15"/>
      <c r="Q134" s="15"/>
      <c r="R134" s="15"/>
      <c r="S134" s="15"/>
      <c r="T134" s="15"/>
    </row>
    <row r="135" spans="1:20" ht="12.75" customHeight="1" x14ac:dyDescent="0.2">
      <c r="A135" s="15"/>
      <c r="B135" s="15"/>
      <c r="C135" s="15"/>
      <c r="D135" s="15"/>
      <c r="E135" s="15"/>
      <c r="F135" s="15"/>
      <c r="G135" s="15"/>
      <c r="H135" s="15"/>
      <c r="I135" s="15"/>
      <c r="J135" s="15"/>
      <c r="K135" s="15"/>
      <c r="L135" s="15"/>
      <c r="M135" s="15"/>
      <c r="N135" s="15"/>
      <c r="O135" s="15"/>
      <c r="P135" s="15"/>
      <c r="Q135" s="15"/>
      <c r="R135" s="15"/>
      <c r="S135" s="15"/>
      <c r="T135" s="15"/>
    </row>
    <row r="136" spans="1:20" ht="12.75" customHeight="1" x14ac:dyDescent="0.2">
      <c r="A136" s="15"/>
      <c r="B136" s="15"/>
      <c r="C136" s="15"/>
      <c r="D136" s="15"/>
      <c r="E136" s="15"/>
      <c r="F136" s="15"/>
      <c r="G136" s="15"/>
      <c r="H136" s="15"/>
      <c r="I136" s="15"/>
      <c r="J136" s="15"/>
      <c r="K136" s="15"/>
      <c r="L136" s="15"/>
      <c r="M136" s="15"/>
      <c r="N136" s="15"/>
      <c r="O136" s="15"/>
      <c r="P136" s="15"/>
      <c r="Q136" s="15"/>
      <c r="R136" s="15"/>
      <c r="S136" s="15"/>
      <c r="T136" s="15"/>
    </row>
    <row r="137" spans="1:20" ht="12.75" customHeight="1" x14ac:dyDescent="0.2">
      <c r="A137" s="15"/>
      <c r="B137" s="15"/>
      <c r="C137" s="15"/>
      <c r="D137" s="15"/>
      <c r="E137" s="15"/>
      <c r="F137" s="15"/>
      <c r="G137" s="15"/>
      <c r="H137" s="15"/>
      <c r="I137" s="15"/>
      <c r="J137" s="15"/>
      <c r="K137" s="15"/>
      <c r="L137" s="15"/>
      <c r="M137" s="15"/>
      <c r="N137" s="15"/>
      <c r="O137" s="15"/>
      <c r="P137" s="15"/>
      <c r="Q137" s="15"/>
      <c r="R137" s="15"/>
      <c r="S137" s="15"/>
      <c r="T137" s="15"/>
    </row>
    <row r="138" spans="1:20" ht="12.75" customHeight="1" x14ac:dyDescent="0.2">
      <c r="A138" s="15"/>
      <c r="B138" s="15"/>
      <c r="C138" s="15"/>
      <c r="D138" s="15"/>
      <c r="E138" s="15"/>
      <c r="F138" s="15"/>
      <c r="G138" s="15"/>
      <c r="H138" s="15"/>
      <c r="I138" s="15"/>
      <c r="J138" s="15"/>
      <c r="K138" s="15"/>
      <c r="L138" s="15"/>
      <c r="M138" s="15"/>
      <c r="N138" s="15"/>
      <c r="O138" s="15"/>
      <c r="P138" s="15"/>
      <c r="Q138" s="15"/>
      <c r="R138" s="15"/>
      <c r="S138" s="15"/>
      <c r="T138" s="15"/>
    </row>
    <row r="139" spans="1:20" ht="12.75" customHeight="1" x14ac:dyDescent="0.2">
      <c r="A139" s="15"/>
      <c r="B139" s="15"/>
      <c r="C139" s="15"/>
      <c r="D139" s="15"/>
      <c r="E139" s="15"/>
      <c r="F139" s="15"/>
      <c r="G139" s="15"/>
      <c r="H139" s="15"/>
      <c r="I139" s="15"/>
      <c r="J139" s="15"/>
      <c r="K139" s="15"/>
      <c r="L139" s="15"/>
      <c r="M139" s="15"/>
      <c r="N139" s="15"/>
      <c r="O139" s="15"/>
      <c r="P139" s="15"/>
      <c r="Q139" s="15"/>
      <c r="R139" s="15"/>
      <c r="S139" s="15"/>
      <c r="T139" s="15"/>
    </row>
    <row r="140" spans="1:20" ht="12.75" customHeight="1" x14ac:dyDescent="0.2">
      <c r="A140" s="15"/>
      <c r="B140" s="15"/>
      <c r="C140" s="15"/>
      <c r="D140" s="15"/>
      <c r="E140" s="15"/>
      <c r="F140" s="15"/>
      <c r="G140" s="15"/>
      <c r="H140" s="15"/>
      <c r="I140" s="15"/>
      <c r="J140" s="15"/>
      <c r="K140" s="15"/>
      <c r="L140" s="15"/>
      <c r="M140" s="15"/>
      <c r="N140" s="15"/>
      <c r="O140" s="15"/>
      <c r="P140" s="15"/>
      <c r="Q140" s="15"/>
      <c r="R140" s="15"/>
      <c r="S140" s="15"/>
      <c r="T140" s="15"/>
    </row>
    <row r="141" spans="1:20" ht="12.75" customHeight="1" x14ac:dyDescent="0.2">
      <c r="A141" s="15"/>
      <c r="B141" s="15"/>
      <c r="C141" s="15"/>
      <c r="D141" s="15"/>
      <c r="E141" s="15"/>
      <c r="F141" s="15"/>
      <c r="G141" s="15"/>
      <c r="H141" s="15"/>
      <c r="I141" s="15"/>
      <c r="J141" s="15"/>
      <c r="K141" s="15"/>
      <c r="L141" s="15"/>
      <c r="M141" s="15"/>
      <c r="N141" s="15"/>
      <c r="O141" s="15"/>
      <c r="P141" s="15"/>
      <c r="Q141" s="15"/>
      <c r="R141" s="15"/>
      <c r="S141" s="15"/>
      <c r="T141" s="15"/>
    </row>
    <row r="142" spans="1:20" ht="12.75" customHeight="1" x14ac:dyDescent="0.2">
      <c r="A142" s="15"/>
      <c r="B142" s="15"/>
      <c r="C142" s="15"/>
      <c r="D142" s="15"/>
      <c r="E142" s="15"/>
      <c r="F142" s="15"/>
      <c r="G142" s="15"/>
      <c r="H142" s="15"/>
      <c r="I142" s="15"/>
      <c r="J142" s="15"/>
      <c r="K142" s="15"/>
      <c r="L142" s="15"/>
      <c r="M142" s="15"/>
      <c r="N142" s="15"/>
      <c r="O142" s="15"/>
      <c r="P142" s="15"/>
      <c r="Q142" s="15"/>
      <c r="R142" s="15"/>
      <c r="S142" s="15"/>
      <c r="T142" s="15"/>
    </row>
    <row r="143" spans="1:20" ht="12.75" customHeight="1" x14ac:dyDescent="0.2">
      <c r="A143" s="15"/>
      <c r="B143" s="15"/>
      <c r="C143" s="15"/>
      <c r="D143" s="15"/>
      <c r="E143" s="15"/>
      <c r="F143" s="15"/>
      <c r="G143" s="15"/>
      <c r="H143" s="15"/>
      <c r="I143" s="15"/>
      <c r="J143" s="15"/>
      <c r="K143" s="15"/>
      <c r="L143" s="15"/>
      <c r="M143" s="15"/>
      <c r="N143" s="15"/>
      <c r="O143" s="15"/>
      <c r="P143" s="15"/>
      <c r="Q143" s="15"/>
      <c r="R143" s="15"/>
      <c r="S143" s="15"/>
      <c r="T143" s="15"/>
    </row>
    <row r="144" spans="1:20" ht="12.75" customHeight="1" x14ac:dyDescent="0.2">
      <c r="A144" s="15"/>
      <c r="B144" s="15"/>
      <c r="C144" s="15"/>
      <c r="D144" s="15"/>
      <c r="E144" s="15"/>
      <c r="F144" s="15"/>
      <c r="G144" s="15"/>
      <c r="H144" s="15"/>
      <c r="I144" s="15"/>
      <c r="J144" s="15"/>
      <c r="K144" s="15"/>
      <c r="L144" s="15"/>
      <c r="M144" s="15"/>
      <c r="N144" s="15"/>
      <c r="O144" s="15"/>
      <c r="P144" s="15"/>
      <c r="Q144" s="15"/>
      <c r="R144" s="15"/>
      <c r="S144" s="15"/>
      <c r="T144" s="15"/>
    </row>
    <row r="145" spans="1:20" ht="12.75" customHeight="1" x14ac:dyDescent="0.2">
      <c r="A145" s="15"/>
      <c r="B145" s="15"/>
      <c r="C145" s="15"/>
      <c r="D145" s="15"/>
      <c r="E145" s="15"/>
      <c r="F145" s="15"/>
      <c r="G145" s="15"/>
      <c r="H145" s="15"/>
      <c r="I145" s="15"/>
      <c r="J145" s="15"/>
      <c r="K145" s="15"/>
      <c r="L145" s="15"/>
      <c r="M145" s="15"/>
      <c r="N145" s="15"/>
      <c r="O145" s="15"/>
      <c r="P145" s="15"/>
      <c r="Q145" s="15"/>
      <c r="R145" s="15"/>
      <c r="S145" s="15"/>
      <c r="T145" s="15"/>
    </row>
    <row r="146" spans="1:20" ht="12.75" customHeight="1" x14ac:dyDescent="0.2">
      <c r="A146" s="15"/>
      <c r="B146" s="15"/>
      <c r="C146" s="15"/>
      <c r="D146" s="15"/>
      <c r="E146" s="15"/>
      <c r="F146" s="15"/>
      <c r="G146" s="15"/>
      <c r="H146" s="15"/>
      <c r="I146" s="15"/>
      <c r="J146" s="15"/>
      <c r="K146" s="15"/>
      <c r="L146" s="15"/>
      <c r="M146" s="15"/>
      <c r="N146" s="15"/>
      <c r="O146" s="15"/>
      <c r="P146" s="15"/>
      <c r="Q146" s="15"/>
      <c r="R146" s="15"/>
      <c r="S146" s="15"/>
      <c r="T146" s="15"/>
    </row>
    <row r="147" spans="1:20" ht="12.75" customHeight="1" x14ac:dyDescent="0.2">
      <c r="A147" s="15"/>
      <c r="B147" s="15"/>
      <c r="C147" s="15"/>
      <c r="D147" s="15"/>
      <c r="E147" s="15"/>
      <c r="F147" s="15"/>
      <c r="G147" s="15"/>
      <c r="H147" s="15"/>
      <c r="I147" s="15"/>
      <c r="J147" s="15"/>
      <c r="K147" s="15"/>
      <c r="L147" s="15"/>
      <c r="M147" s="15"/>
      <c r="N147" s="15"/>
      <c r="O147" s="15"/>
      <c r="P147" s="15"/>
      <c r="Q147" s="15"/>
      <c r="R147" s="15"/>
      <c r="S147" s="15"/>
      <c r="T147" s="15"/>
    </row>
    <row r="148" spans="1:20" ht="12.75" customHeight="1" x14ac:dyDescent="0.2">
      <c r="A148" s="15"/>
      <c r="B148" s="15"/>
      <c r="C148" s="15"/>
      <c r="D148" s="15"/>
      <c r="E148" s="15"/>
      <c r="F148" s="15"/>
      <c r="G148" s="15"/>
      <c r="H148" s="15"/>
      <c r="I148" s="15"/>
      <c r="J148" s="15"/>
      <c r="K148" s="15"/>
      <c r="L148" s="15"/>
      <c r="M148" s="15"/>
      <c r="N148" s="15"/>
      <c r="O148" s="15"/>
      <c r="P148" s="15"/>
      <c r="Q148" s="15"/>
      <c r="R148" s="15"/>
      <c r="S148" s="15"/>
      <c r="T148" s="15"/>
    </row>
    <row r="149" spans="1:20" ht="12.75" customHeight="1" x14ac:dyDescent="0.2">
      <c r="A149" s="15"/>
      <c r="B149" s="15"/>
      <c r="C149" s="15"/>
      <c r="D149" s="15"/>
      <c r="E149" s="15"/>
      <c r="F149" s="15"/>
      <c r="G149" s="15"/>
      <c r="H149" s="15"/>
      <c r="I149" s="15"/>
      <c r="J149" s="15"/>
      <c r="K149" s="15"/>
      <c r="L149" s="15"/>
      <c r="M149" s="15"/>
      <c r="N149" s="15"/>
      <c r="O149" s="15"/>
      <c r="P149" s="15"/>
      <c r="Q149" s="15"/>
      <c r="R149" s="15"/>
      <c r="S149" s="15"/>
      <c r="T149" s="15"/>
    </row>
    <row r="150" spans="1:20" ht="12.75" customHeight="1" x14ac:dyDescent="0.2">
      <c r="A150" s="15"/>
      <c r="B150" s="15"/>
      <c r="C150" s="15"/>
      <c r="D150" s="15"/>
      <c r="E150" s="15"/>
      <c r="F150" s="15"/>
      <c r="G150" s="15"/>
      <c r="H150" s="15"/>
      <c r="I150" s="15"/>
      <c r="J150" s="15"/>
      <c r="K150" s="15"/>
      <c r="L150" s="15"/>
      <c r="M150" s="15"/>
      <c r="N150" s="15"/>
      <c r="O150" s="15"/>
      <c r="P150" s="15"/>
      <c r="Q150" s="15"/>
      <c r="R150" s="15"/>
      <c r="S150" s="15"/>
      <c r="T150" s="15"/>
    </row>
    <row r="151" spans="1:20" ht="12.75" customHeight="1" x14ac:dyDescent="0.2">
      <c r="A151" s="15"/>
      <c r="B151" s="15"/>
      <c r="C151" s="15"/>
      <c r="D151" s="15"/>
      <c r="E151" s="15"/>
      <c r="F151" s="15"/>
      <c r="G151" s="15"/>
      <c r="H151" s="15"/>
      <c r="I151" s="15"/>
      <c r="J151" s="15"/>
      <c r="K151" s="15"/>
      <c r="L151" s="15"/>
      <c r="M151" s="15"/>
      <c r="N151" s="15"/>
      <c r="O151" s="15"/>
      <c r="P151" s="15"/>
      <c r="Q151" s="15"/>
      <c r="R151" s="15"/>
      <c r="S151" s="15"/>
      <c r="T151" s="15"/>
    </row>
    <row r="152" spans="1:20" ht="12.75" customHeight="1" x14ac:dyDescent="0.2">
      <c r="A152" s="15"/>
      <c r="B152" s="15"/>
      <c r="C152" s="15"/>
      <c r="D152" s="15"/>
      <c r="E152" s="15"/>
      <c r="F152" s="15"/>
      <c r="G152" s="15"/>
      <c r="H152" s="15"/>
      <c r="I152" s="15"/>
      <c r="J152" s="15"/>
      <c r="K152" s="15"/>
      <c r="L152" s="15"/>
      <c r="M152" s="15"/>
      <c r="N152" s="15"/>
      <c r="O152" s="15"/>
      <c r="P152" s="15"/>
      <c r="Q152" s="15"/>
      <c r="R152" s="15"/>
      <c r="S152" s="15"/>
      <c r="T152" s="15"/>
    </row>
    <row r="153" spans="1:20" ht="12.75" customHeight="1" x14ac:dyDescent="0.2">
      <c r="A153" s="15"/>
      <c r="B153" s="15"/>
      <c r="C153" s="15"/>
      <c r="D153" s="15"/>
      <c r="E153" s="15"/>
      <c r="F153" s="15"/>
      <c r="G153" s="15"/>
      <c r="H153" s="15"/>
      <c r="I153" s="15"/>
      <c r="J153" s="15"/>
      <c r="K153" s="15"/>
      <c r="L153" s="15"/>
      <c r="M153" s="15"/>
      <c r="N153" s="15"/>
      <c r="O153" s="15"/>
      <c r="P153" s="15"/>
      <c r="Q153" s="15"/>
      <c r="R153" s="15"/>
      <c r="S153" s="15"/>
      <c r="T153" s="15"/>
    </row>
    <row r="154" spans="1:20" ht="12.75" customHeight="1" x14ac:dyDescent="0.2">
      <c r="A154" s="15"/>
      <c r="B154" s="15"/>
      <c r="C154" s="15"/>
      <c r="D154" s="15"/>
      <c r="E154" s="15"/>
      <c r="F154" s="15"/>
      <c r="G154" s="15"/>
      <c r="H154" s="15"/>
      <c r="I154" s="15"/>
      <c r="J154" s="15"/>
      <c r="K154" s="15"/>
      <c r="L154" s="15"/>
      <c r="M154" s="15"/>
      <c r="N154" s="15"/>
      <c r="O154" s="15"/>
      <c r="P154" s="15"/>
      <c r="Q154" s="15"/>
      <c r="R154" s="15"/>
      <c r="S154" s="15"/>
      <c r="T154" s="15"/>
    </row>
    <row r="155" spans="1:20" ht="12.75" customHeight="1" x14ac:dyDescent="0.2">
      <c r="A155" s="15"/>
      <c r="B155" s="15"/>
      <c r="C155" s="15"/>
      <c r="D155" s="15"/>
      <c r="E155" s="15"/>
      <c r="F155" s="15"/>
      <c r="G155" s="15"/>
      <c r="H155" s="15"/>
      <c r="I155" s="15"/>
      <c r="J155" s="15"/>
      <c r="K155" s="15"/>
      <c r="L155" s="15"/>
      <c r="M155" s="15"/>
      <c r="N155" s="15"/>
      <c r="O155" s="15"/>
      <c r="P155" s="15"/>
      <c r="Q155" s="15"/>
      <c r="R155" s="15"/>
      <c r="S155" s="15"/>
      <c r="T155" s="15"/>
    </row>
    <row r="156" spans="1:20" ht="12.75" customHeight="1" x14ac:dyDescent="0.2">
      <c r="A156" s="15"/>
      <c r="B156" s="15"/>
      <c r="C156" s="15"/>
      <c r="D156" s="15"/>
      <c r="E156" s="15"/>
      <c r="F156" s="15"/>
      <c r="G156" s="15"/>
      <c r="H156" s="15"/>
      <c r="I156" s="15"/>
      <c r="J156" s="15"/>
      <c r="K156" s="15"/>
      <c r="L156" s="15"/>
      <c r="M156" s="15"/>
      <c r="N156" s="15"/>
      <c r="O156" s="15"/>
      <c r="P156" s="15"/>
      <c r="Q156" s="15"/>
      <c r="R156" s="15"/>
      <c r="S156" s="15"/>
      <c r="T156" s="15"/>
    </row>
    <row r="157" spans="1:20" ht="12.75" customHeight="1" x14ac:dyDescent="0.2">
      <c r="A157" s="15"/>
      <c r="B157" s="15"/>
      <c r="C157" s="15"/>
      <c r="D157" s="15"/>
      <c r="E157" s="15"/>
      <c r="F157" s="15"/>
      <c r="G157" s="15"/>
      <c r="H157" s="15"/>
      <c r="I157" s="15"/>
      <c r="J157" s="15"/>
      <c r="K157" s="15"/>
      <c r="L157" s="15"/>
      <c r="M157" s="15"/>
      <c r="N157" s="15"/>
      <c r="O157" s="15"/>
      <c r="P157" s="15"/>
      <c r="Q157" s="15"/>
      <c r="R157" s="15"/>
      <c r="S157" s="15"/>
      <c r="T157" s="15"/>
    </row>
    <row r="158" spans="1:20" ht="12.75" customHeight="1" x14ac:dyDescent="0.2">
      <c r="A158" s="15"/>
      <c r="B158" s="15"/>
      <c r="C158" s="15"/>
      <c r="D158" s="15"/>
      <c r="E158" s="15"/>
      <c r="F158" s="15"/>
      <c r="G158" s="15"/>
      <c r="H158" s="15"/>
      <c r="I158" s="15"/>
      <c r="J158" s="15"/>
      <c r="K158" s="15"/>
      <c r="L158" s="15"/>
      <c r="M158" s="15"/>
      <c r="N158" s="15"/>
      <c r="O158" s="15"/>
      <c r="P158" s="15"/>
      <c r="Q158" s="15"/>
      <c r="R158" s="15"/>
      <c r="S158" s="15"/>
      <c r="T158" s="15"/>
    </row>
    <row r="159" spans="1:20" ht="12.75" customHeight="1" x14ac:dyDescent="0.2">
      <c r="A159" s="15"/>
      <c r="B159" s="15"/>
      <c r="C159" s="15"/>
      <c r="D159" s="15"/>
      <c r="E159" s="15"/>
      <c r="F159" s="15"/>
      <c r="G159" s="15"/>
      <c r="H159" s="15"/>
      <c r="I159" s="15"/>
      <c r="J159" s="15"/>
      <c r="K159" s="15"/>
      <c r="L159" s="15"/>
      <c r="M159" s="15"/>
      <c r="N159" s="15"/>
      <c r="O159" s="15"/>
      <c r="P159" s="15"/>
      <c r="Q159" s="15"/>
      <c r="R159" s="15"/>
      <c r="S159" s="15"/>
      <c r="T159" s="15"/>
    </row>
    <row r="160" spans="1:20" ht="12.75" customHeight="1" x14ac:dyDescent="0.2">
      <c r="A160" s="15"/>
      <c r="B160" s="15"/>
      <c r="C160" s="15"/>
      <c r="D160" s="15"/>
      <c r="E160" s="15"/>
      <c r="F160" s="15"/>
      <c r="G160" s="15"/>
      <c r="H160" s="15"/>
      <c r="I160" s="15"/>
      <c r="J160" s="15"/>
      <c r="K160" s="15"/>
      <c r="L160" s="15"/>
      <c r="M160" s="15"/>
      <c r="N160" s="15"/>
      <c r="O160" s="15"/>
      <c r="P160" s="15"/>
      <c r="Q160" s="15"/>
      <c r="R160" s="15"/>
      <c r="S160" s="15"/>
      <c r="T160" s="15"/>
    </row>
    <row r="161" spans="1:20" ht="12.75" customHeight="1" x14ac:dyDescent="0.2">
      <c r="A161" s="15"/>
      <c r="B161" s="15"/>
      <c r="C161" s="15"/>
      <c r="D161" s="15"/>
      <c r="E161" s="15"/>
      <c r="F161" s="15"/>
      <c r="G161" s="15"/>
      <c r="H161" s="15"/>
      <c r="I161" s="15"/>
      <c r="J161" s="15"/>
      <c r="K161" s="15"/>
      <c r="L161" s="15"/>
      <c r="M161" s="15"/>
      <c r="N161" s="15"/>
      <c r="O161" s="15"/>
      <c r="P161" s="15"/>
      <c r="Q161" s="15"/>
      <c r="R161" s="15"/>
      <c r="S161" s="15"/>
      <c r="T161" s="15"/>
    </row>
    <row r="162" spans="1:20" ht="12.75" customHeight="1" x14ac:dyDescent="0.2">
      <c r="A162" s="15"/>
      <c r="B162" s="15"/>
      <c r="C162" s="15"/>
      <c r="D162" s="15"/>
      <c r="E162" s="15"/>
      <c r="F162" s="15"/>
      <c r="G162" s="15"/>
      <c r="H162" s="15"/>
      <c r="I162" s="15"/>
      <c r="J162" s="15"/>
      <c r="K162" s="15"/>
      <c r="L162" s="15"/>
      <c r="M162" s="15"/>
      <c r="N162" s="15"/>
      <c r="O162" s="15"/>
      <c r="P162" s="15"/>
      <c r="Q162" s="15"/>
      <c r="R162" s="15"/>
      <c r="S162" s="15"/>
      <c r="T162" s="15"/>
    </row>
    <row r="163" spans="1:20" ht="12.75" customHeight="1" x14ac:dyDescent="0.2">
      <c r="A163" s="15"/>
      <c r="B163" s="15"/>
      <c r="C163" s="15"/>
      <c r="D163" s="15"/>
      <c r="E163" s="15"/>
      <c r="F163" s="15"/>
      <c r="G163" s="15"/>
      <c r="H163" s="15"/>
      <c r="I163" s="15"/>
      <c r="J163" s="15"/>
      <c r="K163" s="15"/>
      <c r="L163" s="15"/>
      <c r="M163" s="15"/>
      <c r="N163" s="15"/>
      <c r="O163" s="15"/>
      <c r="P163" s="15"/>
      <c r="Q163" s="15"/>
      <c r="R163" s="15"/>
      <c r="S163" s="15"/>
      <c r="T163" s="15"/>
    </row>
    <row r="164" spans="1:20" ht="12.75" customHeight="1" x14ac:dyDescent="0.2">
      <c r="A164" s="15"/>
      <c r="B164" s="15"/>
      <c r="C164" s="15"/>
      <c r="D164" s="15"/>
      <c r="E164" s="15"/>
      <c r="F164" s="15"/>
      <c r="G164" s="15"/>
      <c r="H164" s="15"/>
      <c r="I164" s="15"/>
      <c r="J164" s="15"/>
      <c r="K164" s="15"/>
      <c r="L164" s="15"/>
      <c r="M164" s="15"/>
      <c r="N164" s="15"/>
      <c r="O164" s="15"/>
      <c r="P164" s="15"/>
      <c r="Q164" s="15"/>
      <c r="R164" s="15"/>
      <c r="S164" s="15"/>
      <c r="T164" s="15"/>
    </row>
    <row r="165" spans="1:20" ht="12.75" customHeight="1" x14ac:dyDescent="0.2">
      <c r="A165" s="15"/>
      <c r="B165" s="15"/>
      <c r="C165" s="15"/>
      <c r="D165" s="15"/>
      <c r="E165" s="15"/>
      <c r="F165" s="15"/>
      <c r="G165" s="15"/>
      <c r="H165" s="15"/>
      <c r="I165" s="15"/>
      <c r="J165" s="15"/>
      <c r="K165" s="15"/>
      <c r="L165" s="15"/>
      <c r="M165" s="15"/>
      <c r="N165" s="15"/>
      <c r="O165" s="15"/>
      <c r="P165" s="15"/>
      <c r="Q165" s="15"/>
      <c r="R165" s="15"/>
      <c r="S165" s="15"/>
      <c r="T165" s="15"/>
    </row>
    <row r="166" spans="1:20" ht="12.75" customHeight="1" x14ac:dyDescent="0.2">
      <c r="A166" s="15"/>
      <c r="B166" s="15"/>
      <c r="C166" s="15"/>
      <c r="D166" s="15"/>
      <c r="E166" s="15"/>
      <c r="F166" s="15"/>
      <c r="G166" s="15"/>
      <c r="H166" s="15"/>
      <c r="I166" s="15"/>
      <c r="J166" s="15"/>
      <c r="K166" s="15"/>
      <c r="L166" s="15"/>
      <c r="M166" s="15"/>
      <c r="N166" s="15"/>
      <c r="O166" s="15"/>
      <c r="P166" s="15"/>
      <c r="Q166" s="15"/>
      <c r="R166" s="15"/>
      <c r="S166" s="15"/>
      <c r="T166" s="15"/>
    </row>
    <row r="167" spans="1:20" ht="12.75" customHeight="1" x14ac:dyDescent="0.2">
      <c r="A167" s="15"/>
      <c r="B167" s="15"/>
      <c r="C167" s="15"/>
      <c r="D167" s="15"/>
      <c r="E167" s="15"/>
      <c r="F167" s="15"/>
      <c r="G167" s="15"/>
      <c r="H167" s="15"/>
      <c r="I167" s="15"/>
      <c r="J167" s="15"/>
      <c r="K167" s="15"/>
      <c r="L167" s="15"/>
      <c r="M167" s="15"/>
      <c r="N167" s="15"/>
      <c r="O167" s="15"/>
      <c r="P167" s="15"/>
      <c r="Q167" s="15"/>
      <c r="R167" s="15"/>
      <c r="S167" s="15"/>
      <c r="T167" s="15"/>
    </row>
    <row r="168" spans="1:20" ht="15.75" customHeight="1" x14ac:dyDescent="0.2"/>
    <row r="169" spans="1:20" ht="15.75" customHeight="1" x14ac:dyDescent="0.2"/>
    <row r="170" spans="1:20" ht="15.75" customHeight="1" x14ac:dyDescent="0.2"/>
    <row r="171" spans="1:20" ht="15.75" customHeight="1" x14ac:dyDescent="0.2"/>
    <row r="172" spans="1:20" ht="15.75" customHeight="1" x14ac:dyDescent="0.2"/>
    <row r="173" spans="1:20" ht="15.75" customHeight="1" x14ac:dyDescent="0.2"/>
    <row r="174" spans="1:20" ht="15.75" customHeight="1" x14ac:dyDescent="0.2"/>
    <row r="175" spans="1:20" ht="15.75" customHeight="1" x14ac:dyDescent="0.2"/>
    <row r="176" spans="1:20"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sheetData>
  <mergeCells count="8">
    <mergeCell ref="A21:E21"/>
    <mergeCell ref="A22:E22"/>
    <mergeCell ref="A14:B20"/>
    <mergeCell ref="A2:B2"/>
    <mergeCell ref="A3:B9"/>
    <mergeCell ref="A10:E10"/>
    <mergeCell ref="A11:E11"/>
    <mergeCell ref="A13:B13"/>
  </mergeCells>
  <printOptions horizontalCentered="1"/>
  <pageMargins left="0.51181102362204722" right="0.51181102362204722" top="1.1023622047244095" bottom="0.9055118110236221" header="0" footer="0"/>
  <pageSetup paperSize="9" scale="5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548135"/>
  </sheetPr>
  <dimension ref="A1:Y1081"/>
  <sheetViews>
    <sheetView topLeftCell="A11" workbookViewId="0">
      <selection activeCell="R23" sqref="R23:S24"/>
    </sheetView>
  </sheetViews>
  <sheetFormatPr defaultRowHeight="15" customHeight="1" x14ac:dyDescent="0.2"/>
  <cols>
    <col min="1" max="1" width="51.28515625" style="212" customWidth="1"/>
    <col min="2" max="2" width="15.28515625" style="212" customWidth="1"/>
    <col min="3" max="3" width="11.140625" style="212" customWidth="1"/>
    <col min="4" max="4" width="13.85546875" style="212" hidden="1" customWidth="1"/>
    <col min="5" max="5" width="14.85546875" style="212" hidden="1" customWidth="1"/>
    <col min="6" max="7" width="13.85546875" style="212" hidden="1" customWidth="1"/>
    <col min="8" max="8" width="10.140625" style="212" bestFit="1" customWidth="1"/>
    <col min="9" max="9" width="9.140625" style="212"/>
    <col min="10" max="10" width="13.42578125" style="212" bestFit="1" customWidth="1"/>
    <col min="11" max="11" width="12.5703125" style="212" bestFit="1" customWidth="1"/>
    <col min="12" max="13" width="12.85546875" style="212" bestFit="1" customWidth="1"/>
    <col min="14" max="256" width="9.140625" style="212"/>
    <col min="257" max="257" width="51.28515625" style="212" customWidth="1"/>
    <col min="258" max="258" width="15.28515625" style="212" customWidth="1"/>
    <col min="259" max="259" width="11.140625" style="212" customWidth="1"/>
    <col min="260" max="260" width="13.85546875" style="212" customWidth="1"/>
    <col min="261" max="261" width="14.85546875" style="212" customWidth="1"/>
    <col min="262" max="263" width="13.85546875" style="212" customWidth="1"/>
    <col min="264" max="264" width="10.140625" style="212" bestFit="1" customWidth="1"/>
    <col min="265" max="265" width="9.140625" style="212"/>
    <col min="266" max="266" width="13.42578125" style="212" bestFit="1" customWidth="1"/>
    <col min="267" max="267" width="12.5703125" style="212" bestFit="1" customWidth="1"/>
    <col min="268" max="269" width="12.85546875" style="212" bestFit="1" customWidth="1"/>
    <col min="270" max="512" width="9.140625" style="212"/>
    <col min="513" max="513" width="51.28515625" style="212" customWidth="1"/>
    <col min="514" max="514" width="15.28515625" style="212" customWidth="1"/>
    <col min="515" max="515" width="11.140625" style="212" customWidth="1"/>
    <col min="516" max="516" width="13.85546875" style="212" customWidth="1"/>
    <col min="517" max="517" width="14.85546875" style="212" customWidth="1"/>
    <col min="518" max="519" width="13.85546875" style="212" customWidth="1"/>
    <col min="520" max="520" width="10.140625" style="212" bestFit="1" customWidth="1"/>
    <col min="521" max="521" width="9.140625" style="212"/>
    <col min="522" max="522" width="13.42578125" style="212" bestFit="1" customWidth="1"/>
    <col min="523" max="523" width="12.5703125" style="212" bestFit="1" customWidth="1"/>
    <col min="524" max="525" width="12.85546875" style="212" bestFit="1" customWidth="1"/>
    <col min="526" max="768" width="9.140625" style="212"/>
    <col min="769" max="769" width="51.28515625" style="212" customWidth="1"/>
    <col min="770" max="770" width="15.28515625" style="212" customWidth="1"/>
    <col min="771" max="771" width="11.140625" style="212" customWidth="1"/>
    <col min="772" max="772" width="13.85546875" style="212" customWidth="1"/>
    <col min="773" max="773" width="14.85546875" style="212" customWidth="1"/>
    <col min="774" max="775" width="13.85546875" style="212" customWidth="1"/>
    <col min="776" max="776" width="10.140625" style="212" bestFit="1" customWidth="1"/>
    <col min="777" max="777" width="9.140625" style="212"/>
    <col min="778" max="778" width="13.42578125" style="212" bestFit="1" customWidth="1"/>
    <col min="779" max="779" width="12.5703125" style="212" bestFit="1" customWidth="1"/>
    <col min="780" max="781" width="12.85546875" style="212" bestFit="1" customWidth="1"/>
    <col min="782" max="1024" width="9.140625" style="212"/>
    <col min="1025" max="1025" width="51.28515625" style="212" customWidth="1"/>
    <col min="1026" max="1026" width="15.28515625" style="212" customWidth="1"/>
    <col min="1027" max="1027" width="11.140625" style="212" customWidth="1"/>
    <col min="1028" max="1028" width="13.85546875" style="212" customWidth="1"/>
    <col min="1029" max="1029" width="14.85546875" style="212" customWidth="1"/>
    <col min="1030" max="1031" width="13.85546875" style="212" customWidth="1"/>
    <col min="1032" max="1032" width="10.140625" style="212" bestFit="1" customWidth="1"/>
    <col min="1033" max="1033" width="9.140625" style="212"/>
    <col min="1034" max="1034" width="13.42578125" style="212" bestFit="1" customWidth="1"/>
    <col min="1035" max="1035" width="12.5703125" style="212" bestFit="1" customWidth="1"/>
    <col min="1036" max="1037" width="12.85546875" style="212" bestFit="1" customWidth="1"/>
    <col min="1038" max="1280" width="9.140625" style="212"/>
    <col min="1281" max="1281" width="51.28515625" style="212" customWidth="1"/>
    <col min="1282" max="1282" width="15.28515625" style="212" customWidth="1"/>
    <col min="1283" max="1283" width="11.140625" style="212" customWidth="1"/>
    <col min="1284" max="1284" width="13.85546875" style="212" customWidth="1"/>
    <col min="1285" max="1285" width="14.85546875" style="212" customWidth="1"/>
    <col min="1286" max="1287" width="13.85546875" style="212" customWidth="1"/>
    <col min="1288" max="1288" width="10.140625" style="212" bestFit="1" customWidth="1"/>
    <col min="1289" max="1289" width="9.140625" style="212"/>
    <col min="1290" max="1290" width="13.42578125" style="212" bestFit="1" customWidth="1"/>
    <col min="1291" max="1291" width="12.5703125" style="212" bestFit="1" customWidth="1"/>
    <col min="1292" max="1293" width="12.85546875" style="212" bestFit="1" customWidth="1"/>
    <col min="1294" max="1536" width="9.140625" style="212"/>
    <col min="1537" max="1537" width="51.28515625" style="212" customWidth="1"/>
    <col min="1538" max="1538" width="15.28515625" style="212" customWidth="1"/>
    <col min="1539" max="1539" width="11.140625" style="212" customWidth="1"/>
    <col min="1540" max="1540" width="13.85546875" style="212" customWidth="1"/>
    <col min="1541" max="1541" width="14.85546875" style="212" customWidth="1"/>
    <col min="1542" max="1543" width="13.85546875" style="212" customWidth="1"/>
    <col min="1544" max="1544" width="10.140625" style="212" bestFit="1" customWidth="1"/>
    <col min="1545" max="1545" width="9.140625" style="212"/>
    <col min="1546" max="1546" width="13.42578125" style="212" bestFit="1" customWidth="1"/>
    <col min="1547" max="1547" width="12.5703125" style="212" bestFit="1" customWidth="1"/>
    <col min="1548" max="1549" width="12.85546875" style="212" bestFit="1" customWidth="1"/>
    <col min="1550" max="1792" width="9.140625" style="212"/>
    <col min="1793" max="1793" width="51.28515625" style="212" customWidth="1"/>
    <col min="1794" max="1794" width="15.28515625" style="212" customWidth="1"/>
    <col min="1795" max="1795" width="11.140625" style="212" customWidth="1"/>
    <col min="1796" max="1796" width="13.85546875" style="212" customWidth="1"/>
    <col min="1797" max="1797" width="14.85546875" style="212" customWidth="1"/>
    <col min="1798" max="1799" width="13.85546875" style="212" customWidth="1"/>
    <col min="1800" max="1800" width="10.140625" style="212" bestFit="1" customWidth="1"/>
    <col min="1801" max="1801" width="9.140625" style="212"/>
    <col min="1802" max="1802" width="13.42578125" style="212" bestFit="1" customWidth="1"/>
    <col min="1803" max="1803" width="12.5703125" style="212" bestFit="1" customWidth="1"/>
    <col min="1804" max="1805" width="12.85546875" style="212" bestFit="1" customWidth="1"/>
    <col min="1806" max="2048" width="9.140625" style="212"/>
    <col min="2049" max="2049" width="51.28515625" style="212" customWidth="1"/>
    <col min="2050" max="2050" width="15.28515625" style="212" customWidth="1"/>
    <col min="2051" max="2051" width="11.140625" style="212" customWidth="1"/>
    <col min="2052" max="2052" width="13.85546875" style="212" customWidth="1"/>
    <col min="2053" max="2053" width="14.85546875" style="212" customWidth="1"/>
    <col min="2054" max="2055" width="13.85546875" style="212" customWidth="1"/>
    <col min="2056" max="2056" width="10.140625" style="212" bestFit="1" customWidth="1"/>
    <col min="2057" max="2057" width="9.140625" style="212"/>
    <col min="2058" max="2058" width="13.42578125" style="212" bestFit="1" customWidth="1"/>
    <col min="2059" max="2059" width="12.5703125" style="212" bestFit="1" customWidth="1"/>
    <col min="2060" max="2061" width="12.85546875" style="212" bestFit="1" customWidth="1"/>
    <col min="2062" max="2304" width="9.140625" style="212"/>
    <col min="2305" max="2305" width="51.28515625" style="212" customWidth="1"/>
    <col min="2306" max="2306" width="15.28515625" style="212" customWidth="1"/>
    <col min="2307" max="2307" width="11.140625" style="212" customWidth="1"/>
    <col min="2308" max="2308" width="13.85546875" style="212" customWidth="1"/>
    <col min="2309" max="2309" width="14.85546875" style="212" customWidth="1"/>
    <col min="2310" max="2311" width="13.85546875" style="212" customWidth="1"/>
    <col min="2312" max="2312" width="10.140625" style="212" bestFit="1" customWidth="1"/>
    <col min="2313" max="2313" width="9.140625" style="212"/>
    <col min="2314" max="2314" width="13.42578125" style="212" bestFit="1" customWidth="1"/>
    <col min="2315" max="2315" width="12.5703125" style="212" bestFit="1" customWidth="1"/>
    <col min="2316" max="2317" width="12.85546875" style="212" bestFit="1" customWidth="1"/>
    <col min="2318" max="2560" width="9.140625" style="212"/>
    <col min="2561" max="2561" width="51.28515625" style="212" customWidth="1"/>
    <col min="2562" max="2562" width="15.28515625" style="212" customWidth="1"/>
    <col min="2563" max="2563" width="11.140625" style="212" customWidth="1"/>
    <col min="2564" max="2564" width="13.85546875" style="212" customWidth="1"/>
    <col min="2565" max="2565" width="14.85546875" style="212" customWidth="1"/>
    <col min="2566" max="2567" width="13.85546875" style="212" customWidth="1"/>
    <col min="2568" max="2568" width="10.140625" style="212" bestFit="1" customWidth="1"/>
    <col min="2569" max="2569" width="9.140625" style="212"/>
    <col min="2570" max="2570" width="13.42578125" style="212" bestFit="1" customWidth="1"/>
    <col min="2571" max="2571" width="12.5703125" style="212" bestFit="1" customWidth="1"/>
    <col min="2572" max="2573" width="12.85546875" style="212" bestFit="1" customWidth="1"/>
    <col min="2574" max="2816" width="9.140625" style="212"/>
    <col min="2817" max="2817" width="51.28515625" style="212" customWidth="1"/>
    <col min="2818" max="2818" width="15.28515625" style="212" customWidth="1"/>
    <col min="2819" max="2819" width="11.140625" style="212" customWidth="1"/>
    <col min="2820" max="2820" width="13.85546875" style="212" customWidth="1"/>
    <col min="2821" max="2821" width="14.85546875" style="212" customWidth="1"/>
    <col min="2822" max="2823" width="13.85546875" style="212" customWidth="1"/>
    <col min="2824" max="2824" width="10.140625" style="212" bestFit="1" customWidth="1"/>
    <col min="2825" max="2825" width="9.140625" style="212"/>
    <col min="2826" max="2826" width="13.42578125" style="212" bestFit="1" customWidth="1"/>
    <col min="2827" max="2827" width="12.5703125" style="212" bestFit="1" customWidth="1"/>
    <col min="2828" max="2829" width="12.85546875" style="212" bestFit="1" customWidth="1"/>
    <col min="2830" max="3072" width="9.140625" style="212"/>
    <col min="3073" max="3073" width="51.28515625" style="212" customWidth="1"/>
    <col min="3074" max="3074" width="15.28515625" style="212" customWidth="1"/>
    <col min="3075" max="3075" width="11.140625" style="212" customWidth="1"/>
    <col min="3076" max="3076" width="13.85546875" style="212" customWidth="1"/>
    <col min="3077" max="3077" width="14.85546875" style="212" customWidth="1"/>
    <col min="3078" max="3079" width="13.85546875" style="212" customWidth="1"/>
    <col min="3080" max="3080" width="10.140625" style="212" bestFit="1" customWidth="1"/>
    <col min="3081" max="3081" width="9.140625" style="212"/>
    <col min="3082" max="3082" width="13.42578125" style="212" bestFit="1" customWidth="1"/>
    <col min="3083" max="3083" width="12.5703125" style="212" bestFit="1" customWidth="1"/>
    <col min="3084" max="3085" width="12.85546875" style="212" bestFit="1" customWidth="1"/>
    <col min="3086" max="3328" width="9.140625" style="212"/>
    <col min="3329" max="3329" width="51.28515625" style="212" customWidth="1"/>
    <col min="3330" max="3330" width="15.28515625" style="212" customWidth="1"/>
    <col min="3331" max="3331" width="11.140625" style="212" customWidth="1"/>
    <col min="3332" max="3332" width="13.85546875" style="212" customWidth="1"/>
    <col min="3333" max="3333" width="14.85546875" style="212" customWidth="1"/>
    <col min="3334" max="3335" width="13.85546875" style="212" customWidth="1"/>
    <col min="3336" max="3336" width="10.140625" style="212" bestFit="1" customWidth="1"/>
    <col min="3337" max="3337" width="9.140625" style="212"/>
    <col min="3338" max="3338" width="13.42578125" style="212" bestFit="1" customWidth="1"/>
    <col min="3339" max="3339" width="12.5703125" style="212" bestFit="1" customWidth="1"/>
    <col min="3340" max="3341" width="12.85546875" style="212" bestFit="1" customWidth="1"/>
    <col min="3342" max="3584" width="9.140625" style="212"/>
    <col min="3585" max="3585" width="51.28515625" style="212" customWidth="1"/>
    <col min="3586" max="3586" width="15.28515625" style="212" customWidth="1"/>
    <col min="3587" max="3587" width="11.140625" style="212" customWidth="1"/>
    <col min="3588" max="3588" width="13.85546875" style="212" customWidth="1"/>
    <col min="3589" max="3589" width="14.85546875" style="212" customWidth="1"/>
    <col min="3590" max="3591" width="13.85546875" style="212" customWidth="1"/>
    <col min="3592" max="3592" width="10.140625" style="212" bestFit="1" customWidth="1"/>
    <col min="3593" max="3593" width="9.140625" style="212"/>
    <col min="3594" max="3594" width="13.42578125" style="212" bestFit="1" customWidth="1"/>
    <col min="3595" max="3595" width="12.5703125" style="212" bestFit="1" customWidth="1"/>
    <col min="3596" max="3597" width="12.85546875" style="212" bestFit="1" customWidth="1"/>
    <col min="3598" max="3840" width="9.140625" style="212"/>
    <col min="3841" max="3841" width="51.28515625" style="212" customWidth="1"/>
    <col min="3842" max="3842" width="15.28515625" style="212" customWidth="1"/>
    <col min="3843" max="3843" width="11.140625" style="212" customWidth="1"/>
    <col min="3844" max="3844" width="13.85546875" style="212" customWidth="1"/>
    <col min="3845" max="3845" width="14.85546875" style="212" customWidth="1"/>
    <col min="3846" max="3847" width="13.85546875" style="212" customWidth="1"/>
    <col min="3848" max="3848" width="10.140625" style="212" bestFit="1" customWidth="1"/>
    <col min="3849" max="3849" width="9.140625" style="212"/>
    <col min="3850" max="3850" width="13.42578125" style="212" bestFit="1" customWidth="1"/>
    <col min="3851" max="3851" width="12.5703125" style="212" bestFit="1" customWidth="1"/>
    <col min="3852" max="3853" width="12.85546875" style="212" bestFit="1" customWidth="1"/>
    <col min="3854" max="4096" width="9.140625" style="212"/>
    <col min="4097" max="4097" width="51.28515625" style="212" customWidth="1"/>
    <col min="4098" max="4098" width="15.28515625" style="212" customWidth="1"/>
    <col min="4099" max="4099" width="11.140625" style="212" customWidth="1"/>
    <col min="4100" max="4100" width="13.85546875" style="212" customWidth="1"/>
    <col min="4101" max="4101" width="14.85546875" style="212" customWidth="1"/>
    <col min="4102" max="4103" width="13.85546875" style="212" customWidth="1"/>
    <col min="4104" max="4104" width="10.140625" style="212" bestFit="1" customWidth="1"/>
    <col min="4105" max="4105" width="9.140625" style="212"/>
    <col min="4106" max="4106" width="13.42578125" style="212" bestFit="1" customWidth="1"/>
    <col min="4107" max="4107" width="12.5703125" style="212" bestFit="1" customWidth="1"/>
    <col min="4108" max="4109" width="12.85546875" style="212" bestFit="1" customWidth="1"/>
    <col min="4110" max="4352" width="9.140625" style="212"/>
    <col min="4353" max="4353" width="51.28515625" style="212" customWidth="1"/>
    <col min="4354" max="4354" width="15.28515625" style="212" customWidth="1"/>
    <col min="4355" max="4355" width="11.140625" style="212" customWidth="1"/>
    <col min="4356" max="4356" width="13.85546875" style="212" customWidth="1"/>
    <col min="4357" max="4357" width="14.85546875" style="212" customWidth="1"/>
    <col min="4358" max="4359" width="13.85546875" style="212" customWidth="1"/>
    <col min="4360" max="4360" width="10.140625" style="212" bestFit="1" customWidth="1"/>
    <col min="4361" max="4361" width="9.140625" style="212"/>
    <col min="4362" max="4362" width="13.42578125" style="212" bestFit="1" customWidth="1"/>
    <col min="4363" max="4363" width="12.5703125" style="212" bestFit="1" customWidth="1"/>
    <col min="4364" max="4365" width="12.85546875" style="212" bestFit="1" customWidth="1"/>
    <col min="4366" max="4608" width="9.140625" style="212"/>
    <col min="4609" max="4609" width="51.28515625" style="212" customWidth="1"/>
    <col min="4610" max="4610" width="15.28515625" style="212" customWidth="1"/>
    <col min="4611" max="4611" width="11.140625" style="212" customWidth="1"/>
    <col min="4612" max="4612" width="13.85546875" style="212" customWidth="1"/>
    <col min="4613" max="4613" width="14.85546875" style="212" customWidth="1"/>
    <col min="4614" max="4615" width="13.85546875" style="212" customWidth="1"/>
    <col min="4616" max="4616" width="10.140625" style="212" bestFit="1" customWidth="1"/>
    <col min="4617" max="4617" width="9.140625" style="212"/>
    <col min="4618" max="4618" width="13.42578125" style="212" bestFit="1" customWidth="1"/>
    <col min="4619" max="4619" width="12.5703125" style="212" bestFit="1" customWidth="1"/>
    <col min="4620" max="4621" width="12.85546875" style="212" bestFit="1" customWidth="1"/>
    <col min="4622" max="4864" width="9.140625" style="212"/>
    <col min="4865" max="4865" width="51.28515625" style="212" customWidth="1"/>
    <col min="4866" max="4866" width="15.28515625" style="212" customWidth="1"/>
    <col min="4867" max="4867" width="11.140625" style="212" customWidth="1"/>
    <col min="4868" max="4868" width="13.85546875" style="212" customWidth="1"/>
    <col min="4869" max="4869" width="14.85546875" style="212" customWidth="1"/>
    <col min="4870" max="4871" width="13.85546875" style="212" customWidth="1"/>
    <col min="4872" max="4872" width="10.140625" style="212" bestFit="1" customWidth="1"/>
    <col min="4873" max="4873" width="9.140625" style="212"/>
    <col min="4874" max="4874" width="13.42578125" style="212" bestFit="1" customWidth="1"/>
    <col min="4875" max="4875" width="12.5703125" style="212" bestFit="1" customWidth="1"/>
    <col min="4876" max="4877" width="12.85546875" style="212" bestFit="1" customWidth="1"/>
    <col min="4878" max="5120" width="9.140625" style="212"/>
    <col min="5121" max="5121" width="51.28515625" style="212" customWidth="1"/>
    <col min="5122" max="5122" width="15.28515625" style="212" customWidth="1"/>
    <col min="5123" max="5123" width="11.140625" style="212" customWidth="1"/>
    <col min="5124" max="5124" width="13.85546875" style="212" customWidth="1"/>
    <col min="5125" max="5125" width="14.85546875" style="212" customWidth="1"/>
    <col min="5126" max="5127" width="13.85546875" style="212" customWidth="1"/>
    <col min="5128" max="5128" width="10.140625" style="212" bestFit="1" customWidth="1"/>
    <col min="5129" max="5129" width="9.140625" style="212"/>
    <col min="5130" max="5130" width="13.42578125" style="212" bestFit="1" customWidth="1"/>
    <col min="5131" max="5131" width="12.5703125" style="212" bestFit="1" customWidth="1"/>
    <col min="5132" max="5133" width="12.85546875" style="212" bestFit="1" customWidth="1"/>
    <col min="5134" max="5376" width="9.140625" style="212"/>
    <col min="5377" max="5377" width="51.28515625" style="212" customWidth="1"/>
    <col min="5378" max="5378" width="15.28515625" style="212" customWidth="1"/>
    <col min="5379" max="5379" width="11.140625" style="212" customWidth="1"/>
    <col min="5380" max="5380" width="13.85546875" style="212" customWidth="1"/>
    <col min="5381" max="5381" width="14.85546875" style="212" customWidth="1"/>
    <col min="5382" max="5383" width="13.85546875" style="212" customWidth="1"/>
    <col min="5384" max="5384" width="10.140625" style="212" bestFit="1" customWidth="1"/>
    <col min="5385" max="5385" width="9.140625" style="212"/>
    <col min="5386" max="5386" width="13.42578125" style="212" bestFit="1" customWidth="1"/>
    <col min="5387" max="5387" width="12.5703125" style="212" bestFit="1" customWidth="1"/>
    <col min="5388" max="5389" width="12.85546875" style="212" bestFit="1" customWidth="1"/>
    <col min="5390" max="5632" width="9.140625" style="212"/>
    <col min="5633" max="5633" width="51.28515625" style="212" customWidth="1"/>
    <col min="5634" max="5634" width="15.28515625" style="212" customWidth="1"/>
    <col min="5635" max="5635" width="11.140625" style="212" customWidth="1"/>
    <col min="5636" max="5636" width="13.85546875" style="212" customWidth="1"/>
    <col min="5637" max="5637" width="14.85546875" style="212" customWidth="1"/>
    <col min="5638" max="5639" width="13.85546875" style="212" customWidth="1"/>
    <col min="5640" max="5640" width="10.140625" style="212" bestFit="1" customWidth="1"/>
    <col min="5641" max="5641" width="9.140625" style="212"/>
    <col min="5642" max="5642" width="13.42578125" style="212" bestFit="1" customWidth="1"/>
    <col min="5643" max="5643" width="12.5703125" style="212" bestFit="1" customWidth="1"/>
    <col min="5644" max="5645" width="12.85546875" style="212" bestFit="1" customWidth="1"/>
    <col min="5646" max="5888" width="9.140625" style="212"/>
    <col min="5889" max="5889" width="51.28515625" style="212" customWidth="1"/>
    <col min="5890" max="5890" width="15.28515625" style="212" customWidth="1"/>
    <col min="5891" max="5891" width="11.140625" style="212" customWidth="1"/>
    <col min="5892" max="5892" width="13.85546875" style="212" customWidth="1"/>
    <col min="5893" max="5893" width="14.85546875" style="212" customWidth="1"/>
    <col min="5894" max="5895" width="13.85546875" style="212" customWidth="1"/>
    <col min="5896" max="5896" width="10.140625" style="212" bestFit="1" customWidth="1"/>
    <col min="5897" max="5897" width="9.140625" style="212"/>
    <col min="5898" max="5898" width="13.42578125" style="212" bestFit="1" customWidth="1"/>
    <col min="5899" max="5899" width="12.5703125" style="212" bestFit="1" customWidth="1"/>
    <col min="5900" max="5901" width="12.85546875" style="212" bestFit="1" customWidth="1"/>
    <col min="5902" max="6144" width="9.140625" style="212"/>
    <col min="6145" max="6145" width="51.28515625" style="212" customWidth="1"/>
    <col min="6146" max="6146" width="15.28515625" style="212" customWidth="1"/>
    <col min="6147" max="6147" width="11.140625" style="212" customWidth="1"/>
    <col min="6148" max="6148" width="13.85546875" style="212" customWidth="1"/>
    <col min="6149" max="6149" width="14.85546875" style="212" customWidth="1"/>
    <col min="6150" max="6151" width="13.85546875" style="212" customWidth="1"/>
    <col min="6152" max="6152" width="10.140625" style="212" bestFit="1" customWidth="1"/>
    <col min="6153" max="6153" width="9.140625" style="212"/>
    <col min="6154" max="6154" width="13.42578125" style="212" bestFit="1" customWidth="1"/>
    <col min="6155" max="6155" width="12.5703125" style="212" bestFit="1" customWidth="1"/>
    <col min="6156" max="6157" width="12.85546875" style="212" bestFit="1" customWidth="1"/>
    <col min="6158" max="6400" width="9.140625" style="212"/>
    <col min="6401" max="6401" width="51.28515625" style="212" customWidth="1"/>
    <col min="6402" max="6402" width="15.28515625" style="212" customWidth="1"/>
    <col min="6403" max="6403" width="11.140625" style="212" customWidth="1"/>
    <col min="6404" max="6404" width="13.85546875" style="212" customWidth="1"/>
    <col min="6405" max="6405" width="14.85546875" style="212" customWidth="1"/>
    <col min="6406" max="6407" width="13.85546875" style="212" customWidth="1"/>
    <col min="6408" max="6408" width="10.140625" style="212" bestFit="1" customWidth="1"/>
    <col min="6409" max="6409" width="9.140625" style="212"/>
    <col min="6410" max="6410" width="13.42578125" style="212" bestFit="1" customWidth="1"/>
    <col min="6411" max="6411" width="12.5703125" style="212" bestFit="1" customWidth="1"/>
    <col min="6412" max="6413" width="12.85546875" style="212" bestFit="1" customWidth="1"/>
    <col min="6414" max="6656" width="9.140625" style="212"/>
    <col min="6657" max="6657" width="51.28515625" style="212" customWidth="1"/>
    <col min="6658" max="6658" width="15.28515625" style="212" customWidth="1"/>
    <col min="6659" max="6659" width="11.140625" style="212" customWidth="1"/>
    <col min="6660" max="6660" width="13.85546875" style="212" customWidth="1"/>
    <col min="6661" max="6661" width="14.85546875" style="212" customWidth="1"/>
    <col min="6662" max="6663" width="13.85546875" style="212" customWidth="1"/>
    <col min="6664" max="6664" width="10.140625" style="212" bestFit="1" customWidth="1"/>
    <col min="6665" max="6665" width="9.140625" style="212"/>
    <col min="6666" max="6666" width="13.42578125" style="212" bestFit="1" customWidth="1"/>
    <col min="6667" max="6667" width="12.5703125" style="212" bestFit="1" customWidth="1"/>
    <col min="6668" max="6669" width="12.85546875" style="212" bestFit="1" customWidth="1"/>
    <col min="6670" max="6912" width="9.140625" style="212"/>
    <col min="6913" max="6913" width="51.28515625" style="212" customWidth="1"/>
    <col min="6914" max="6914" width="15.28515625" style="212" customWidth="1"/>
    <col min="6915" max="6915" width="11.140625" style="212" customWidth="1"/>
    <col min="6916" max="6916" width="13.85546875" style="212" customWidth="1"/>
    <col min="6917" max="6917" width="14.85546875" style="212" customWidth="1"/>
    <col min="6918" max="6919" width="13.85546875" style="212" customWidth="1"/>
    <col min="6920" max="6920" width="10.140625" style="212" bestFit="1" customWidth="1"/>
    <col min="6921" max="6921" width="9.140625" style="212"/>
    <col min="6922" max="6922" width="13.42578125" style="212" bestFit="1" customWidth="1"/>
    <col min="6923" max="6923" width="12.5703125" style="212" bestFit="1" customWidth="1"/>
    <col min="6924" max="6925" width="12.85546875" style="212" bestFit="1" customWidth="1"/>
    <col min="6926" max="7168" width="9.140625" style="212"/>
    <col min="7169" max="7169" width="51.28515625" style="212" customWidth="1"/>
    <col min="7170" max="7170" width="15.28515625" style="212" customWidth="1"/>
    <col min="7171" max="7171" width="11.140625" style="212" customWidth="1"/>
    <col min="7172" max="7172" width="13.85546875" style="212" customWidth="1"/>
    <col min="7173" max="7173" width="14.85546875" style="212" customWidth="1"/>
    <col min="7174" max="7175" width="13.85546875" style="212" customWidth="1"/>
    <col min="7176" max="7176" width="10.140625" style="212" bestFit="1" customWidth="1"/>
    <col min="7177" max="7177" width="9.140625" style="212"/>
    <col min="7178" max="7178" width="13.42578125" style="212" bestFit="1" customWidth="1"/>
    <col min="7179" max="7179" width="12.5703125" style="212" bestFit="1" customWidth="1"/>
    <col min="7180" max="7181" width="12.85546875" style="212" bestFit="1" customWidth="1"/>
    <col min="7182" max="7424" width="9.140625" style="212"/>
    <col min="7425" max="7425" width="51.28515625" style="212" customWidth="1"/>
    <col min="7426" max="7426" width="15.28515625" style="212" customWidth="1"/>
    <col min="7427" max="7427" width="11.140625" style="212" customWidth="1"/>
    <col min="7428" max="7428" width="13.85546875" style="212" customWidth="1"/>
    <col min="7429" max="7429" width="14.85546875" style="212" customWidth="1"/>
    <col min="7430" max="7431" width="13.85546875" style="212" customWidth="1"/>
    <col min="7432" max="7432" width="10.140625" style="212" bestFit="1" customWidth="1"/>
    <col min="7433" max="7433" width="9.140625" style="212"/>
    <col min="7434" max="7434" width="13.42578125" style="212" bestFit="1" customWidth="1"/>
    <col min="7435" max="7435" width="12.5703125" style="212" bestFit="1" customWidth="1"/>
    <col min="7436" max="7437" width="12.85546875" style="212" bestFit="1" customWidth="1"/>
    <col min="7438" max="7680" width="9.140625" style="212"/>
    <col min="7681" max="7681" width="51.28515625" style="212" customWidth="1"/>
    <col min="7682" max="7682" width="15.28515625" style="212" customWidth="1"/>
    <col min="7683" max="7683" width="11.140625" style="212" customWidth="1"/>
    <col min="7684" max="7684" width="13.85546875" style="212" customWidth="1"/>
    <col min="7685" max="7685" width="14.85546875" style="212" customWidth="1"/>
    <col min="7686" max="7687" width="13.85546875" style="212" customWidth="1"/>
    <col min="7688" max="7688" width="10.140625" style="212" bestFit="1" customWidth="1"/>
    <col min="7689" max="7689" width="9.140625" style="212"/>
    <col min="7690" max="7690" width="13.42578125" style="212" bestFit="1" customWidth="1"/>
    <col min="7691" max="7691" width="12.5703125" style="212" bestFit="1" customWidth="1"/>
    <col min="7692" max="7693" width="12.85546875" style="212" bestFit="1" customWidth="1"/>
    <col min="7694" max="7936" width="9.140625" style="212"/>
    <col min="7937" max="7937" width="51.28515625" style="212" customWidth="1"/>
    <col min="7938" max="7938" width="15.28515625" style="212" customWidth="1"/>
    <col min="7939" max="7939" width="11.140625" style="212" customWidth="1"/>
    <col min="7940" max="7940" width="13.85546875" style="212" customWidth="1"/>
    <col min="7941" max="7941" width="14.85546875" style="212" customWidth="1"/>
    <col min="7942" max="7943" width="13.85546875" style="212" customWidth="1"/>
    <col min="7944" max="7944" width="10.140625" style="212" bestFit="1" customWidth="1"/>
    <col min="7945" max="7945" width="9.140625" style="212"/>
    <col min="7946" max="7946" width="13.42578125" style="212" bestFit="1" customWidth="1"/>
    <col min="7947" max="7947" width="12.5703125" style="212" bestFit="1" customWidth="1"/>
    <col min="7948" max="7949" width="12.85546875" style="212" bestFit="1" customWidth="1"/>
    <col min="7950" max="8192" width="9.140625" style="212"/>
    <col min="8193" max="8193" width="51.28515625" style="212" customWidth="1"/>
    <col min="8194" max="8194" width="15.28515625" style="212" customWidth="1"/>
    <col min="8195" max="8195" width="11.140625" style="212" customWidth="1"/>
    <col min="8196" max="8196" width="13.85546875" style="212" customWidth="1"/>
    <col min="8197" max="8197" width="14.85546875" style="212" customWidth="1"/>
    <col min="8198" max="8199" width="13.85546875" style="212" customWidth="1"/>
    <col min="8200" max="8200" width="10.140625" style="212" bestFit="1" customWidth="1"/>
    <col min="8201" max="8201" width="9.140625" style="212"/>
    <col min="8202" max="8202" width="13.42578125" style="212" bestFit="1" customWidth="1"/>
    <col min="8203" max="8203" width="12.5703125" style="212" bestFit="1" customWidth="1"/>
    <col min="8204" max="8205" width="12.85546875" style="212" bestFit="1" customWidth="1"/>
    <col min="8206" max="8448" width="9.140625" style="212"/>
    <col min="8449" max="8449" width="51.28515625" style="212" customWidth="1"/>
    <col min="8450" max="8450" width="15.28515625" style="212" customWidth="1"/>
    <col min="8451" max="8451" width="11.140625" style="212" customWidth="1"/>
    <col min="8452" max="8452" width="13.85546875" style="212" customWidth="1"/>
    <col min="8453" max="8453" width="14.85546875" style="212" customWidth="1"/>
    <col min="8454" max="8455" width="13.85546875" style="212" customWidth="1"/>
    <col min="8456" max="8456" width="10.140625" style="212" bestFit="1" customWidth="1"/>
    <col min="8457" max="8457" width="9.140625" style="212"/>
    <col min="8458" max="8458" width="13.42578125" style="212" bestFit="1" customWidth="1"/>
    <col min="8459" max="8459" width="12.5703125" style="212" bestFit="1" customWidth="1"/>
    <col min="8460" max="8461" width="12.85546875" style="212" bestFit="1" customWidth="1"/>
    <col min="8462" max="8704" width="9.140625" style="212"/>
    <col min="8705" max="8705" width="51.28515625" style="212" customWidth="1"/>
    <col min="8706" max="8706" width="15.28515625" style="212" customWidth="1"/>
    <col min="8707" max="8707" width="11.140625" style="212" customWidth="1"/>
    <col min="8708" max="8708" width="13.85546875" style="212" customWidth="1"/>
    <col min="8709" max="8709" width="14.85546875" style="212" customWidth="1"/>
    <col min="8710" max="8711" width="13.85546875" style="212" customWidth="1"/>
    <col min="8712" max="8712" width="10.140625" style="212" bestFit="1" customWidth="1"/>
    <col min="8713" max="8713" width="9.140625" style="212"/>
    <col min="8714" max="8714" width="13.42578125" style="212" bestFit="1" customWidth="1"/>
    <col min="8715" max="8715" width="12.5703125" style="212" bestFit="1" customWidth="1"/>
    <col min="8716" max="8717" width="12.85546875" style="212" bestFit="1" customWidth="1"/>
    <col min="8718" max="8960" width="9.140625" style="212"/>
    <col min="8961" max="8961" width="51.28515625" style="212" customWidth="1"/>
    <col min="8962" max="8962" width="15.28515625" style="212" customWidth="1"/>
    <col min="8963" max="8963" width="11.140625" style="212" customWidth="1"/>
    <col min="8964" max="8964" width="13.85546875" style="212" customWidth="1"/>
    <col min="8965" max="8965" width="14.85546875" style="212" customWidth="1"/>
    <col min="8966" max="8967" width="13.85546875" style="212" customWidth="1"/>
    <col min="8968" max="8968" width="10.140625" style="212" bestFit="1" customWidth="1"/>
    <col min="8969" max="8969" width="9.140625" style="212"/>
    <col min="8970" max="8970" width="13.42578125" style="212" bestFit="1" customWidth="1"/>
    <col min="8971" max="8971" width="12.5703125" style="212" bestFit="1" customWidth="1"/>
    <col min="8972" max="8973" width="12.85546875" style="212" bestFit="1" customWidth="1"/>
    <col min="8974" max="9216" width="9.140625" style="212"/>
    <col min="9217" max="9217" width="51.28515625" style="212" customWidth="1"/>
    <col min="9218" max="9218" width="15.28515625" style="212" customWidth="1"/>
    <col min="9219" max="9219" width="11.140625" style="212" customWidth="1"/>
    <col min="9220" max="9220" width="13.85546875" style="212" customWidth="1"/>
    <col min="9221" max="9221" width="14.85546875" style="212" customWidth="1"/>
    <col min="9222" max="9223" width="13.85546875" style="212" customWidth="1"/>
    <col min="9224" max="9224" width="10.140625" style="212" bestFit="1" customWidth="1"/>
    <col min="9225" max="9225" width="9.140625" style="212"/>
    <col min="9226" max="9226" width="13.42578125" style="212" bestFit="1" customWidth="1"/>
    <col min="9227" max="9227" width="12.5703125" style="212" bestFit="1" customWidth="1"/>
    <col min="9228" max="9229" width="12.85546875" style="212" bestFit="1" customWidth="1"/>
    <col min="9230" max="9472" width="9.140625" style="212"/>
    <col min="9473" max="9473" width="51.28515625" style="212" customWidth="1"/>
    <col min="9474" max="9474" width="15.28515625" style="212" customWidth="1"/>
    <col min="9475" max="9475" width="11.140625" style="212" customWidth="1"/>
    <col min="9476" max="9476" width="13.85546875" style="212" customWidth="1"/>
    <col min="9477" max="9477" width="14.85546875" style="212" customWidth="1"/>
    <col min="9478" max="9479" width="13.85546875" style="212" customWidth="1"/>
    <col min="9480" max="9480" width="10.140625" style="212" bestFit="1" customWidth="1"/>
    <col min="9481" max="9481" width="9.140625" style="212"/>
    <col min="9482" max="9482" width="13.42578125" style="212" bestFit="1" customWidth="1"/>
    <col min="9483" max="9483" width="12.5703125" style="212" bestFit="1" customWidth="1"/>
    <col min="9484" max="9485" width="12.85546875" style="212" bestFit="1" customWidth="1"/>
    <col min="9486" max="9728" width="9.140625" style="212"/>
    <col min="9729" max="9729" width="51.28515625" style="212" customWidth="1"/>
    <col min="9730" max="9730" width="15.28515625" style="212" customWidth="1"/>
    <col min="9731" max="9731" width="11.140625" style="212" customWidth="1"/>
    <col min="9732" max="9732" width="13.85546875" style="212" customWidth="1"/>
    <col min="9733" max="9733" width="14.85546875" style="212" customWidth="1"/>
    <col min="9734" max="9735" width="13.85546875" style="212" customWidth="1"/>
    <col min="9736" max="9736" width="10.140625" style="212" bestFit="1" customWidth="1"/>
    <col min="9737" max="9737" width="9.140625" style="212"/>
    <col min="9738" max="9738" width="13.42578125" style="212" bestFit="1" customWidth="1"/>
    <col min="9739" max="9739" width="12.5703125" style="212" bestFit="1" customWidth="1"/>
    <col min="9740" max="9741" width="12.85546875" style="212" bestFit="1" customWidth="1"/>
    <col min="9742" max="9984" width="9.140625" style="212"/>
    <col min="9985" max="9985" width="51.28515625" style="212" customWidth="1"/>
    <col min="9986" max="9986" width="15.28515625" style="212" customWidth="1"/>
    <col min="9987" max="9987" width="11.140625" style="212" customWidth="1"/>
    <col min="9988" max="9988" width="13.85546875" style="212" customWidth="1"/>
    <col min="9989" max="9989" width="14.85546875" style="212" customWidth="1"/>
    <col min="9990" max="9991" width="13.85546875" style="212" customWidth="1"/>
    <col min="9992" max="9992" width="10.140625" style="212" bestFit="1" customWidth="1"/>
    <col min="9993" max="9993" width="9.140625" style="212"/>
    <col min="9994" max="9994" width="13.42578125" style="212" bestFit="1" customWidth="1"/>
    <col min="9995" max="9995" width="12.5703125" style="212" bestFit="1" customWidth="1"/>
    <col min="9996" max="9997" width="12.85546875" style="212" bestFit="1" customWidth="1"/>
    <col min="9998" max="10240" width="9.140625" style="212"/>
    <col min="10241" max="10241" width="51.28515625" style="212" customWidth="1"/>
    <col min="10242" max="10242" width="15.28515625" style="212" customWidth="1"/>
    <col min="10243" max="10243" width="11.140625" style="212" customWidth="1"/>
    <col min="10244" max="10244" width="13.85546875" style="212" customWidth="1"/>
    <col min="10245" max="10245" width="14.85546875" style="212" customWidth="1"/>
    <col min="10246" max="10247" width="13.85546875" style="212" customWidth="1"/>
    <col min="10248" max="10248" width="10.140625" style="212" bestFit="1" customWidth="1"/>
    <col min="10249" max="10249" width="9.140625" style="212"/>
    <col min="10250" max="10250" width="13.42578125" style="212" bestFit="1" customWidth="1"/>
    <col min="10251" max="10251" width="12.5703125" style="212" bestFit="1" customWidth="1"/>
    <col min="10252" max="10253" width="12.85546875" style="212" bestFit="1" customWidth="1"/>
    <col min="10254" max="10496" width="9.140625" style="212"/>
    <col min="10497" max="10497" width="51.28515625" style="212" customWidth="1"/>
    <col min="10498" max="10498" width="15.28515625" style="212" customWidth="1"/>
    <col min="10499" max="10499" width="11.140625" style="212" customWidth="1"/>
    <col min="10500" max="10500" width="13.85546875" style="212" customWidth="1"/>
    <col min="10501" max="10501" width="14.85546875" style="212" customWidth="1"/>
    <col min="10502" max="10503" width="13.85546875" style="212" customWidth="1"/>
    <col min="10504" max="10504" width="10.140625" style="212" bestFit="1" customWidth="1"/>
    <col min="10505" max="10505" width="9.140625" style="212"/>
    <col min="10506" max="10506" width="13.42578125" style="212" bestFit="1" customWidth="1"/>
    <col min="10507" max="10507" width="12.5703125" style="212" bestFit="1" customWidth="1"/>
    <col min="10508" max="10509" width="12.85546875" style="212" bestFit="1" customWidth="1"/>
    <col min="10510" max="10752" width="9.140625" style="212"/>
    <col min="10753" max="10753" width="51.28515625" style="212" customWidth="1"/>
    <col min="10754" max="10754" width="15.28515625" style="212" customWidth="1"/>
    <col min="10755" max="10755" width="11.140625" style="212" customWidth="1"/>
    <col min="10756" max="10756" width="13.85546875" style="212" customWidth="1"/>
    <col min="10757" max="10757" width="14.85546875" style="212" customWidth="1"/>
    <col min="10758" max="10759" width="13.85546875" style="212" customWidth="1"/>
    <col min="10760" max="10760" width="10.140625" style="212" bestFit="1" customWidth="1"/>
    <col min="10761" max="10761" width="9.140625" style="212"/>
    <col min="10762" max="10762" width="13.42578125" style="212" bestFit="1" customWidth="1"/>
    <col min="10763" max="10763" width="12.5703125" style="212" bestFit="1" customWidth="1"/>
    <col min="10764" max="10765" width="12.85546875" style="212" bestFit="1" customWidth="1"/>
    <col min="10766" max="11008" width="9.140625" style="212"/>
    <col min="11009" max="11009" width="51.28515625" style="212" customWidth="1"/>
    <col min="11010" max="11010" width="15.28515625" style="212" customWidth="1"/>
    <col min="11011" max="11011" width="11.140625" style="212" customWidth="1"/>
    <col min="11012" max="11012" width="13.85546875" style="212" customWidth="1"/>
    <col min="11013" max="11013" width="14.85546875" style="212" customWidth="1"/>
    <col min="11014" max="11015" width="13.85546875" style="212" customWidth="1"/>
    <col min="11016" max="11016" width="10.140625" style="212" bestFit="1" customWidth="1"/>
    <col min="11017" max="11017" width="9.140625" style="212"/>
    <col min="11018" max="11018" width="13.42578125" style="212" bestFit="1" customWidth="1"/>
    <col min="11019" max="11019" width="12.5703125" style="212" bestFit="1" customWidth="1"/>
    <col min="11020" max="11021" width="12.85546875" style="212" bestFit="1" customWidth="1"/>
    <col min="11022" max="11264" width="9.140625" style="212"/>
    <col min="11265" max="11265" width="51.28515625" style="212" customWidth="1"/>
    <col min="11266" max="11266" width="15.28515625" style="212" customWidth="1"/>
    <col min="11267" max="11267" width="11.140625" style="212" customWidth="1"/>
    <col min="11268" max="11268" width="13.85546875" style="212" customWidth="1"/>
    <col min="11269" max="11269" width="14.85546875" style="212" customWidth="1"/>
    <col min="11270" max="11271" width="13.85546875" style="212" customWidth="1"/>
    <col min="11272" max="11272" width="10.140625" style="212" bestFit="1" customWidth="1"/>
    <col min="11273" max="11273" width="9.140625" style="212"/>
    <col min="11274" max="11274" width="13.42578125" style="212" bestFit="1" customWidth="1"/>
    <col min="11275" max="11275" width="12.5703125" style="212" bestFit="1" customWidth="1"/>
    <col min="11276" max="11277" width="12.85546875" style="212" bestFit="1" customWidth="1"/>
    <col min="11278" max="11520" width="9.140625" style="212"/>
    <col min="11521" max="11521" width="51.28515625" style="212" customWidth="1"/>
    <col min="11522" max="11522" width="15.28515625" style="212" customWidth="1"/>
    <col min="11523" max="11523" width="11.140625" style="212" customWidth="1"/>
    <col min="11524" max="11524" width="13.85546875" style="212" customWidth="1"/>
    <col min="11525" max="11525" width="14.85546875" style="212" customWidth="1"/>
    <col min="11526" max="11527" width="13.85546875" style="212" customWidth="1"/>
    <col min="11528" max="11528" width="10.140625" style="212" bestFit="1" customWidth="1"/>
    <col min="11529" max="11529" width="9.140625" style="212"/>
    <col min="11530" max="11530" width="13.42578125" style="212" bestFit="1" customWidth="1"/>
    <col min="11531" max="11531" width="12.5703125" style="212" bestFit="1" customWidth="1"/>
    <col min="11532" max="11533" width="12.85546875" style="212" bestFit="1" customWidth="1"/>
    <col min="11534" max="11776" width="9.140625" style="212"/>
    <col min="11777" max="11777" width="51.28515625" style="212" customWidth="1"/>
    <col min="11778" max="11778" width="15.28515625" style="212" customWidth="1"/>
    <col min="11779" max="11779" width="11.140625" style="212" customWidth="1"/>
    <col min="11780" max="11780" width="13.85546875" style="212" customWidth="1"/>
    <col min="11781" max="11781" width="14.85546875" style="212" customWidth="1"/>
    <col min="11782" max="11783" width="13.85546875" style="212" customWidth="1"/>
    <col min="11784" max="11784" width="10.140625" style="212" bestFit="1" customWidth="1"/>
    <col min="11785" max="11785" width="9.140625" style="212"/>
    <col min="11786" max="11786" width="13.42578125" style="212" bestFit="1" customWidth="1"/>
    <col min="11787" max="11787" width="12.5703125" style="212" bestFit="1" customWidth="1"/>
    <col min="11788" max="11789" width="12.85546875" style="212" bestFit="1" customWidth="1"/>
    <col min="11790" max="12032" width="9.140625" style="212"/>
    <col min="12033" max="12033" width="51.28515625" style="212" customWidth="1"/>
    <col min="12034" max="12034" width="15.28515625" style="212" customWidth="1"/>
    <col min="12035" max="12035" width="11.140625" style="212" customWidth="1"/>
    <col min="12036" max="12036" width="13.85546875" style="212" customWidth="1"/>
    <col min="12037" max="12037" width="14.85546875" style="212" customWidth="1"/>
    <col min="12038" max="12039" width="13.85546875" style="212" customWidth="1"/>
    <col min="12040" max="12040" width="10.140625" style="212" bestFit="1" customWidth="1"/>
    <col min="12041" max="12041" width="9.140625" style="212"/>
    <col min="12042" max="12042" width="13.42578125" style="212" bestFit="1" customWidth="1"/>
    <col min="12043" max="12043" width="12.5703125" style="212" bestFit="1" customWidth="1"/>
    <col min="12044" max="12045" width="12.85546875" style="212" bestFit="1" customWidth="1"/>
    <col min="12046" max="12288" width="9.140625" style="212"/>
    <col min="12289" max="12289" width="51.28515625" style="212" customWidth="1"/>
    <col min="12290" max="12290" width="15.28515625" style="212" customWidth="1"/>
    <col min="12291" max="12291" width="11.140625" style="212" customWidth="1"/>
    <col min="12292" max="12292" width="13.85546875" style="212" customWidth="1"/>
    <col min="12293" max="12293" width="14.85546875" style="212" customWidth="1"/>
    <col min="12294" max="12295" width="13.85546875" style="212" customWidth="1"/>
    <col min="12296" max="12296" width="10.140625" style="212" bestFit="1" customWidth="1"/>
    <col min="12297" max="12297" width="9.140625" style="212"/>
    <col min="12298" max="12298" width="13.42578125" style="212" bestFit="1" customWidth="1"/>
    <col min="12299" max="12299" width="12.5703125" style="212" bestFit="1" customWidth="1"/>
    <col min="12300" max="12301" width="12.85546875" style="212" bestFit="1" customWidth="1"/>
    <col min="12302" max="12544" width="9.140625" style="212"/>
    <col min="12545" max="12545" width="51.28515625" style="212" customWidth="1"/>
    <col min="12546" max="12546" width="15.28515625" style="212" customWidth="1"/>
    <col min="12547" max="12547" width="11.140625" style="212" customWidth="1"/>
    <col min="12548" max="12548" width="13.85546875" style="212" customWidth="1"/>
    <col min="12549" max="12549" width="14.85546875" style="212" customWidth="1"/>
    <col min="12550" max="12551" width="13.85546875" style="212" customWidth="1"/>
    <col min="12552" max="12552" width="10.140625" style="212" bestFit="1" customWidth="1"/>
    <col min="12553" max="12553" width="9.140625" style="212"/>
    <col min="12554" max="12554" width="13.42578125" style="212" bestFit="1" customWidth="1"/>
    <col min="12555" max="12555" width="12.5703125" style="212" bestFit="1" customWidth="1"/>
    <col min="12556" max="12557" width="12.85546875" style="212" bestFit="1" customWidth="1"/>
    <col min="12558" max="12800" width="9.140625" style="212"/>
    <col min="12801" max="12801" width="51.28515625" style="212" customWidth="1"/>
    <col min="12802" max="12802" width="15.28515625" style="212" customWidth="1"/>
    <col min="12803" max="12803" width="11.140625" style="212" customWidth="1"/>
    <col min="12804" max="12804" width="13.85546875" style="212" customWidth="1"/>
    <col min="12805" max="12805" width="14.85546875" style="212" customWidth="1"/>
    <col min="12806" max="12807" width="13.85546875" style="212" customWidth="1"/>
    <col min="12808" max="12808" width="10.140625" style="212" bestFit="1" customWidth="1"/>
    <col min="12809" max="12809" width="9.140625" style="212"/>
    <col min="12810" max="12810" width="13.42578125" style="212" bestFit="1" customWidth="1"/>
    <col min="12811" max="12811" width="12.5703125" style="212" bestFit="1" customWidth="1"/>
    <col min="12812" max="12813" width="12.85546875" style="212" bestFit="1" customWidth="1"/>
    <col min="12814" max="13056" width="9.140625" style="212"/>
    <col min="13057" max="13057" width="51.28515625" style="212" customWidth="1"/>
    <col min="13058" max="13058" width="15.28515625" style="212" customWidth="1"/>
    <col min="13059" max="13059" width="11.140625" style="212" customWidth="1"/>
    <col min="13060" max="13060" width="13.85546875" style="212" customWidth="1"/>
    <col min="13061" max="13061" width="14.85546875" style="212" customWidth="1"/>
    <col min="13062" max="13063" width="13.85546875" style="212" customWidth="1"/>
    <col min="13064" max="13064" width="10.140625" style="212" bestFit="1" customWidth="1"/>
    <col min="13065" max="13065" width="9.140625" style="212"/>
    <col min="13066" max="13066" width="13.42578125" style="212" bestFit="1" customWidth="1"/>
    <col min="13067" max="13067" width="12.5703125" style="212" bestFit="1" customWidth="1"/>
    <col min="13068" max="13069" width="12.85546875" style="212" bestFit="1" customWidth="1"/>
    <col min="13070" max="13312" width="9.140625" style="212"/>
    <col min="13313" max="13313" width="51.28515625" style="212" customWidth="1"/>
    <col min="13314" max="13314" width="15.28515625" style="212" customWidth="1"/>
    <col min="13315" max="13315" width="11.140625" style="212" customWidth="1"/>
    <col min="13316" max="13316" width="13.85546875" style="212" customWidth="1"/>
    <col min="13317" max="13317" width="14.85546875" style="212" customWidth="1"/>
    <col min="13318" max="13319" width="13.85546875" style="212" customWidth="1"/>
    <col min="13320" max="13320" width="10.140625" style="212" bestFit="1" customWidth="1"/>
    <col min="13321" max="13321" width="9.140625" style="212"/>
    <col min="13322" max="13322" width="13.42578125" style="212" bestFit="1" customWidth="1"/>
    <col min="13323" max="13323" width="12.5703125" style="212" bestFit="1" customWidth="1"/>
    <col min="13324" max="13325" width="12.85546875" style="212" bestFit="1" customWidth="1"/>
    <col min="13326" max="13568" width="9.140625" style="212"/>
    <col min="13569" max="13569" width="51.28515625" style="212" customWidth="1"/>
    <col min="13570" max="13570" width="15.28515625" style="212" customWidth="1"/>
    <col min="13571" max="13571" width="11.140625" style="212" customWidth="1"/>
    <col min="13572" max="13572" width="13.85546875" style="212" customWidth="1"/>
    <col min="13573" max="13573" width="14.85546875" style="212" customWidth="1"/>
    <col min="13574" max="13575" width="13.85546875" style="212" customWidth="1"/>
    <col min="13576" max="13576" width="10.140625" style="212" bestFit="1" customWidth="1"/>
    <col min="13577" max="13577" width="9.140625" style="212"/>
    <col min="13578" max="13578" width="13.42578125" style="212" bestFit="1" customWidth="1"/>
    <col min="13579" max="13579" width="12.5703125" style="212" bestFit="1" customWidth="1"/>
    <col min="13580" max="13581" width="12.85546875" style="212" bestFit="1" customWidth="1"/>
    <col min="13582" max="13824" width="9.140625" style="212"/>
    <col min="13825" max="13825" width="51.28515625" style="212" customWidth="1"/>
    <col min="13826" max="13826" width="15.28515625" style="212" customWidth="1"/>
    <col min="13827" max="13827" width="11.140625" style="212" customWidth="1"/>
    <col min="13828" max="13828" width="13.85546875" style="212" customWidth="1"/>
    <col min="13829" max="13829" width="14.85546875" style="212" customWidth="1"/>
    <col min="13830" max="13831" width="13.85546875" style="212" customWidth="1"/>
    <col min="13832" max="13832" width="10.140625" style="212" bestFit="1" customWidth="1"/>
    <col min="13833" max="13833" width="9.140625" style="212"/>
    <col min="13834" max="13834" width="13.42578125" style="212" bestFit="1" customWidth="1"/>
    <col min="13835" max="13835" width="12.5703125" style="212" bestFit="1" customWidth="1"/>
    <col min="13836" max="13837" width="12.85546875" style="212" bestFit="1" customWidth="1"/>
    <col min="13838" max="14080" width="9.140625" style="212"/>
    <col min="14081" max="14081" width="51.28515625" style="212" customWidth="1"/>
    <col min="14082" max="14082" width="15.28515625" style="212" customWidth="1"/>
    <col min="14083" max="14083" width="11.140625" style="212" customWidth="1"/>
    <col min="14084" max="14084" width="13.85546875" style="212" customWidth="1"/>
    <col min="14085" max="14085" width="14.85546875" style="212" customWidth="1"/>
    <col min="14086" max="14087" width="13.85546875" style="212" customWidth="1"/>
    <col min="14088" max="14088" width="10.140625" style="212" bestFit="1" customWidth="1"/>
    <col min="14089" max="14089" width="9.140625" style="212"/>
    <col min="14090" max="14090" width="13.42578125" style="212" bestFit="1" customWidth="1"/>
    <col min="14091" max="14091" width="12.5703125" style="212" bestFit="1" customWidth="1"/>
    <col min="14092" max="14093" width="12.85546875" style="212" bestFit="1" customWidth="1"/>
    <col min="14094" max="14336" width="9.140625" style="212"/>
    <col min="14337" max="14337" width="51.28515625" style="212" customWidth="1"/>
    <col min="14338" max="14338" width="15.28515625" style="212" customWidth="1"/>
    <col min="14339" max="14339" width="11.140625" style="212" customWidth="1"/>
    <col min="14340" max="14340" width="13.85546875" style="212" customWidth="1"/>
    <col min="14341" max="14341" width="14.85546875" style="212" customWidth="1"/>
    <col min="14342" max="14343" width="13.85546875" style="212" customWidth="1"/>
    <col min="14344" max="14344" width="10.140625" style="212" bestFit="1" customWidth="1"/>
    <col min="14345" max="14345" width="9.140625" style="212"/>
    <col min="14346" max="14346" width="13.42578125" style="212" bestFit="1" customWidth="1"/>
    <col min="14347" max="14347" width="12.5703125" style="212" bestFit="1" customWidth="1"/>
    <col min="14348" max="14349" width="12.85546875" style="212" bestFit="1" customWidth="1"/>
    <col min="14350" max="14592" width="9.140625" style="212"/>
    <col min="14593" max="14593" width="51.28515625" style="212" customWidth="1"/>
    <col min="14594" max="14594" width="15.28515625" style="212" customWidth="1"/>
    <col min="14595" max="14595" width="11.140625" style="212" customWidth="1"/>
    <col min="14596" max="14596" width="13.85546875" style="212" customWidth="1"/>
    <col min="14597" max="14597" width="14.85546875" style="212" customWidth="1"/>
    <col min="14598" max="14599" width="13.85546875" style="212" customWidth="1"/>
    <col min="14600" max="14600" width="10.140625" style="212" bestFit="1" customWidth="1"/>
    <col min="14601" max="14601" width="9.140625" style="212"/>
    <col min="14602" max="14602" width="13.42578125" style="212" bestFit="1" customWidth="1"/>
    <col min="14603" max="14603" width="12.5703125" style="212" bestFit="1" customWidth="1"/>
    <col min="14604" max="14605" width="12.85546875" style="212" bestFit="1" customWidth="1"/>
    <col min="14606" max="14848" width="9.140625" style="212"/>
    <col min="14849" max="14849" width="51.28515625" style="212" customWidth="1"/>
    <col min="14850" max="14850" width="15.28515625" style="212" customWidth="1"/>
    <col min="14851" max="14851" width="11.140625" style="212" customWidth="1"/>
    <col min="14852" max="14852" width="13.85546875" style="212" customWidth="1"/>
    <col min="14853" max="14853" width="14.85546875" style="212" customWidth="1"/>
    <col min="14854" max="14855" width="13.85546875" style="212" customWidth="1"/>
    <col min="14856" max="14856" width="10.140625" style="212" bestFit="1" customWidth="1"/>
    <col min="14857" max="14857" width="9.140625" style="212"/>
    <col min="14858" max="14858" width="13.42578125" style="212" bestFit="1" customWidth="1"/>
    <col min="14859" max="14859" width="12.5703125" style="212" bestFit="1" customWidth="1"/>
    <col min="14860" max="14861" width="12.85546875" style="212" bestFit="1" customWidth="1"/>
    <col min="14862" max="15104" width="9.140625" style="212"/>
    <col min="15105" max="15105" width="51.28515625" style="212" customWidth="1"/>
    <col min="15106" max="15106" width="15.28515625" style="212" customWidth="1"/>
    <col min="15107" max="15107" width="11.140625" style="212" customWidth="1"/>
    <col min="15108" max="15108" width="13.85546875" style="212" customWidth="1"/>
    <col min="15109" max="15109" width="14.85546875" style="212" customWidth="1"/>
    <col min="15110" max="15111" width="13.85546875" style="212" customWidth="1"/>
    <col min="15112" max="15112" width="10.140625" style="212" bestFit="1" customWidth="1"/>
    <col min="15113" max="15113" width="9.140625" style="212"/>
    <col min="15114" max="15114" width="13.42578125" style="212" bestFit="1" customWidth="1"/>
    <col min="15115" max="15115" width="12.5703125" style="212" bestFit="1" customWidth="1"/>
    <col min="15116" max="15117" width="12.85546875" style="212" bestFit="1" customWidth="1"/>
    <col min="15118" max="15360" width="9.140625" style="212"/>
    <col min="15361" max="15361" width="51.28515625" style="212" customWidth="1"/>
    <col min="15362" max="15362" width="15.28515625" style="212" customWidth="1"/>
    <col min="15363" max="15363" width="11.140625" style="212" customWidth="1"/>
    <col min="15364" max="15364" width="13.85546875" style="212" customWidth="1"/>
    <col min="15365" max="15365" width="14.85546875" style="212" customWidth="1"/>
    <col min="15366" max="15367" width="13.85546875" style="212" customWidth="1"/>
    <col min="15368" max="15368" width="10.140625" style="212" bestFit="1" customWidth="1"/>
    <col min="15369" max="15369" width="9.140625" style="212"/>
    <col min="15370" max="15370" width="13.42578125" style="212" bestFit="1" customWidth="1"/>
    <col min="15371" max="15371" width="12.5703125" style="212" bestFit="1" customWidth="1"/>
    <col min="15372" max="15373" width="12.85546875" style="212" bestFit="1" customWidth="1"/>
    <col min="15374" max="15616" width="9.140625" style="212"/>
    <col min="15617" max="15617" width="51.28515625" style="212" customWidth="1"/>
    <col min="15618" max="15618" width="15.28515625" style="212" customWidth="1"/>
    <col min="15619" max="15619" width="11.140625" style="212" customWidth="1"/>
    <col min="15620" max="15620" width="13.85546875" style="212" customWidth="1"/>
    <col min="15621" max="15621" width="14.85546875" style="212" customWidth="1"/>
    <col min="15622" max="15623" width="13.85546875" style="212" customWidth="1"/>
    <col min="15624" max="15624" width="10.140625" style="212" bestFit="1" customWidth="1"/>
    <col min="15625" max="15625" width="9.140625" style="212"/>
    <col min="15626" max="15626" width="13.42578125" style="212" bestFit="1" customWidth="1"/>
    <col min="15627" max="15627" width="12.5703125" style="212" bestFit="1" customWidth="1"/>
    <col min="15628" max="15629" width="12.85546875" style="212" bestFit="1" customWidth="1"/>
    <col min="15630" max="15872" width="9.140625" style="212"/>
    <col min="15873" max="15873" width="51.28515625" style="212" customWidth="1"/>
    <col min="15874" max="15874" width="15.28515625" style="212" customWidth="1"/>
    <col min="15875" max="15875" width="11.140625" style="212" customWidth="1"/>
    <col min="15876" max="15876" width="13.85546875" style="212" customWidth="1"/>
    <col min="15877" max="15877" width="14.85546875" style="212" customWidth="1"/>
    <col min="15878" max="15879" width="13.85546875" style="212" customWidth="1"/>
    <col min="15880" max="15880" width="10.140625" style="212" bestFit="1" customWidth="1"/>
    <col min="15881" max="15881" width="9.140625" style="212"/>
    <col min="15882" max="15882" width="13.42578125" style="212" bestFit="1" customWidth="1"/>
    <col min="15883" max="15883" width="12.5703125" style="212" bestFit="1" customWidth="1"/>
    <col min="15884" max="15885" width="12.85546875" style="212" bestFit="1" customWidth="1"/>
    <col min="15886" max="16128" width="9.140625" style="212"/>
    <col min="16129" max="16129" width="51.28515625" style="212" customWidth="1"/>
    <col min="16130" max="16130" width="15.28515625" style="212" customWidth="1"/>
    <col min="16131" max="16131" width="11.140625" style="212" customWidth="1"/>
    <col min="16132" max="16132" width="13.85546875" style="212" customWidth="1"/>
    <col min="16133" max="16133" width="14.85546875" style="212" customWidth="1"/>
    <col min="16134" max="16135" width="13.85546875" style="212" customWidth="1"/>
    <col min="16136" max="16136" width="10.140625" style="212" bestFit="1" customWidth="1"/>
    <col min="16137" max="16137" width="9.140625" style="212"/>
    <col min="16138" max="16138" width="13.42578125" style="212" bestFit="1" customWidth="1"/>
    <col min="16139" max="16139" width="12.5703125" style="212" bestFit="1" customWidth="1"/>
    <col min="16140" max="16141" width="12.85546875" style="212" bestFit="1" customWidth="1"/>
    <col min="16142" max="16384" width="9.140625" style="212"/>
  </cols>
  <sheetData>
    <row r="1" spans="1:25" ht="20.25" thickBot="1" x14ac:dyDescent="0.25">
      <c r="A1" s="364" t="s">
        <v>403</v>
      </c>
      <c r="B1" s="364"/>
      <c r="C1" s="364"/>
      <c r="D1" s="364"/>
      <c r="E1" s="364"/>
      <c r="F1" s="364"/>
      <c r="G1" s="364"/>
      <c r="H1" s="364"/>
      <c r="I1" s="364"/>
      <c r="J1" s="364"/>
      <c r="K1" s="364"/>
    </row>
    <row r="2" spans="1:25" ht="18.75" thickTop="1" thickBot="1" x14ac:dyDescent="0.25">
      <c r="A2" s="214" t="s">
        <v>404</v>
      </c>
    </row>
    <row r="3" spans="1:25" ht="15.75" thickTop="1" x14ac:dyDescent="0.2">
      <c r="A3" s="365" t="s">
        <v>405</v>
      </c>
      <c r="B3" s="366"/>
      <c r="C3" s="366"/>
      <c r="D3" s="366"/>
      <c r="E3" s="366"/>
      <c r="F3" s="366"/>
      <c r="G3" s="366"/>
      <c r="H3" s="366"/>
      <c r="I3" s="366"/>
      <c r="J3" s="366"/>
      <c r="K3" s="367"/>
    </row>
    <row r="4" spans="1:25" ht="13.5" thickBot="1" x14ac:dyDescent="0.25"/>
    <row r="5" spans="1:25" ht="16.5" thickTop="1" thickBot="1" x14ac:dyDescent="0.25">
      <c r="A5" s="355" t="s">
        <v>208</v>
      </c>
      <c r="B5" s="356"/>
      <c r="C5" s="356"/>
      <c r="D5" s="356"/>
      <c r="E5" s="356"/>
      <c r="F5" s="356"/>
      <c r="G5" s="356"/>
      <c r="H5" s="356"/>
      <c r="I5" s="356"/>
      <c r="J5" s="356"/>
      <c r="K5" s="357"/>
    </row>
    <row r="6" spans="1:25" ht="61.5" thickTop="1" thickBot="1" x14ac:dyDescent="0.3">
      <c r="A6" s="215" t="s">
        <v>166</v>
      </c>
      <c r="B6" s="215" t="s">
        <v>406</v>
      </c>
      <c r="C6" s="215" t="s">
        <v>407</v>
      </c>
      <c r="D6" s="216" t="s">
        <v>408</v>
      </c>
      <c r="E6" s="217" t="s">
        <v>409</v>
      </c>
      <c r="F6" s="218" t="s">
        <v>410</v>
      </c>
      <c r="G6" s="219" t="s">
        <v>411</v>
      </c>
      <c r="H6" s="220" t="s">
        <v>412</v>
      </c>
      <c r="I6" s="221"/>
      <c r="J6" s="347" t="s">
        <v>413</v>
      </c>
      <c r="K6" s="348"/>
    </row>
    <row r="7" spans="1:25" ht="16.5" thickTop="1" thickBot="1" x14ac:dyDescent="0.25">
      <c r="A7" s="222" t="s">
        <v>414</v>
      </c>
      <c r="B7" s="223" t="s">
        <v>167</v>
      </c>
      <c r="C7" s="223">
        <v>1</v>
      </c>
      <c r="D7" s="224"/>
      <c r="E7" s="225"/>
      <c r="F7" s="226">
        <v>9.1999999999999993</v>
      </c>
      <c r="G7" s="227">
        <v>8.31</v>
      </c>
      <c r="H7" s="228"/>
      <c r="I7" s="229"/>
      <c r="J7" s="229"/>
      <c r="K7" s="228">
        <f>H7*1</f>
        <v>0</v>
      </c>
      <c r="N7" s="213"/>
      <c r="O7" s="355"/>
      <c r="P7" s="356"/>
      <c r="Q7" s="356"/>
      <c r="R7" s="357"/>
      <c r="S7" s="342" t="s">
        <v>415</v>
      </c>
      <c r="T7" s="342"/>
      <c r="U7" s="342" t="s">
        <v>416</v>
      </c>
      <c r="V7" s="342"/>
    </row>
    <row r="8" spans="1:25" ht="16.5" thickTop="1" thickBot="1" x14ac:dyDescent="0.3">
      <c r="A8" s="222" t="s">
        <v>417</v>
      </c>
      <c r="B8" s="223" t="s">
        <v>418</v>
      </c>
      <c r="C8" s="223">
        <v>2</v>
      </c>
      <c r="D8" s="224">
        <v>2.8</v>
      </c>
      <c r="E8" s="225"/>
      <c r="F8" s="226">
        <v>3.64</v>
      </c>
      <c r="G8" s="227">
        <v>4.9400000000000004</v>
      </c>
      <c r="H8" s="228"/>
      <c r="I8" s="230"/>
      <c r="J8" s="230"/>
      <c r="K8" s="228">
        <f>H8*2</f>
        <v>0</v>
      </c>
      <c r="N8" s="213"/>
      <c r="O8" s="340" t="s">
        <v>419</v>
      </c>
      <c r="P8" s="340"/>
      <c r="Q8" s="340"/>
      <c r="R8" s="340"/>
      <c r="S8" s="359"/>
      <c r="T8" s="360"/>
      <c r="U8" s="361">
        <f>S8/7</f>
        <v>0</v>
      </c>
      <c r="V8" s="362"/>
    </row>
    <row r="9" spans="1:25" ht="16.5" thickTop="1" thickBot="1" x14ac:dyDescent="0.3">
      <c r="A9" s="222" t="s">
        <v>420</v>
      </c>
      <c r="B9" s="223" t="s">
        <v>418</v>
      </c>
      <c r="C9" s="223">
        <v>4</v>
      </c>
      <c r="D9" s="224"/>
      <c r="E9" s="225"/>
      <c r="F9" s="226">
        <v>3.29</v>
      </c>
      <c r="G9" s="227">
        <v>4.08</v>
      </c>
      <c r="H9" s="228"/>
      <c r="I9" s="230"/>
      <c r="J9" s="230"/>
      <c r="K9" s="228">
        <f>H9*4</f>
        <v>0</v>
      </c>
      <c r="N9" s="213"/>
      <c r="O9" s="340" t="s">
        <v>421</v>
      </c>
      <c r="P9" s="340"/>
      <c r="Q9" s="340"/>
      <c r="R9" s="340"/>
      <c r="S9" s="359"/>
      <c r="T9" s="360"/>
      <c r="U9" s="361">
        <f>S9/7</f>
        <v>0</v>
      </c>
      <c r="V9" s="362"/>
    </row>
    <row r="10" spans="1:25" ht="15.75" thickTop="1" x14ac:dyDescent="0.2">
      <c r="A10" s="222" t="s">
        <v>422</v>
      </c>
      <c r="B10" s="223" t="s">
        <v>423</v>
      </c>
      <c r="C10" s="223">
        <v>66</v>
      </c>
      <c r="D10" s="224"/>
      <c r="E10" s="225">
        <v>6</v>
      </c>
      <c r="F10" s="226">
        <v>6.49</v>
      </c>
      <c r="G10" s="227">
        <v>9.9</v>
      </c>
      <c r="H10" s="228"/>
      <c r="I10" s="230"/>
      <c r="J10" s="230"/>
      <c r="K10" s="231">
        <f>H10*66</f>
        <v>0</v>
      </c>
      <c r="N10" s="213"/>
      <c r="O10" s="337"/>
      <c r="P10" s="337"/>
      <c r="Q10" s="337"/>
      <c r="R10" s="337"/>
      <c r="S10" s="337"/>
      <c r="T10" s="337"/>
      <c r="U10" s="363">
        <f>SUM(U8:V9)</f>
        <v>0</v>
      </c>
      <c r="V10" s="337"/>
      <c r="W10" s="337"/>
      <c r="X10" s="337"/>
    </row>
    <row r="11" spans="1:25" x14ac:dyDescent="0.2">
      <c r="A11" s="222" t="s">
        <v>424</v>
      </c>
      <c r="B11" s="223" t="s">
        <v>418</v>
      </c>
      <c r="C11" s="223">
        <v>5</v>
      </c>
      <c r="D11" s="224">
        <v>1.4</v>
      </c>
      <c r="E11" s="225"/>
      <c r="F11" s="226">
        <f>AVERAGE(D11:E11)</f>
        <v>1.4</v>
      </c>
      <c r="G11" s="227">
        <v>2.71</v>
      </c>
      <c r="H11" s="228"/>
      <c r="I11" s="230"/>
      <c r="J11" s="230"/>
      <c r="K11" s="228">
        <f>H11*5</f>
        <v>0</v>
      </c>
      <c r="N11" s="213"/>
      <c r="O11" s="337"/>
      <c r="P11" s="337"/>
      <c r="Q11" s="337"/>
      <c r="R11" s="337"/>
      <c r="S11" s="337"/>
      <c r="T11" s="337"/>
      <c r="U11" s="337"/>
      <c r="V11" s="337"/>
      <c r="W11" s="337"/>
      <c r="X11" s="337"/>
    </row>
    <row r="12" spans="1:25" x14ac:dyDescent="0.2">
      <c r="A12" s="222" t="s">
        <v>425</v>
      </c>
      <c r="B12" s="223" t="s">
        <v>418</v>
      </c>
      <c r="C12" s="223">
        <v>5</v>
      </c>
      <c r="D12" s="224">
        <v>1.26</v>
      </c>
      <c r="E12" s="225"/>
      <c r="F12" s="226">
        <f>AVERAGE(D12:E12)</f>
        <v>1.26</v>
      </c>
      <c r="G12" s="227">
        <v>2.4</v>
      </c>
      <c r="H12" s="228"/>
      <c r="I12" s="230"/>
      <c r="J12" s="230"/>
      <c r="K12" s="228">
        <f>H12*5</f>
        <v>0</v>
      </c>
      <c r="N12" s="213"/>
      <c r="O12" s="213"/>
      <c r="P12" s="213"/>
      <c r="Q12" s="213"/>
      <c r="R12" s="213"/>
      <c r="S12" s="213"/>
      <c r="T12" s="213"/>
      <c r="U12" s="213"/>
      <c r="V12" s="213"/>
      <c r="W12" s="213"/>
      <c r="X12" s="213"/>
    </row>
    <row r="13" spans="1:25" ht="45" x14ac:dyDescent="0.2">
      <c r="A13" s="222" t="s">
        <v>426</v>
      </c>
      <c r="B13" s="223" t="s">
        <v>427</v>
      </c>
      <c r="C13" s="223">
        <v>2</v>
      </c>
      <c r="D13" s="224">
        <v>2.2200000000000002</v>
      </c>
      <c r="E13" s="225"/>
      <c r="F13" s="226">
        <v>2.57</v>
      </c>
      <c r="G13" s="227">
        <v>3.3</v>
      </c>
      <c r="H13" s="228"/>
      <c r="I13" s="230"/>
      <c r="J13" s="230"/>
      <c r="K13" s="228">
        <f>H13*2</f>
        <v>0</v>
      </c>
      <c r="N13" s="213"/>
      <c r="O13" s="213"/>
      <c r="P13" s="213"/>
      <c r="Q13" s="213"/>
      <c r="R13" s="213"/>
      <c r="S13" s="213"/>
      <c r="T13" s="213"/>
      <c r="U13" s="213"/>
      <c r="V13" s="213"/>
    </row>
    <row r="14" spans="1:25" x14ac:dyDescent="0.2">
      <c r="A14" s="222" t="s">
        <v>428</v>
      </c>
      <c r="B14" s="223" t="s">
        <v>418</v>
      </c>
      <c r="C14" s="223">
        <v>10</v>
      </c>
      <c r="D14" s="224"/>
      <c r="E14" s="225">
        <v>34</v>
      </c>
      <c r="F14" s="226"/>
      <c r="G14" s="227">
        <v>39.200000000000003</v>
      </c>
      <c r="H14" s="228"/>
      <c r="I14" s="230"/>
      <c r="J14" s="230"/>
      <c r="K14" s="228">
        <f>H14*10</f>
        <v>0</v>
      </c>
      <c r="N14" s="337"/>
      <c r="O14" s="337"/>
      <c r="P14" s="213"/>
      <c r="Q14" s="213"/>
      <c r="R14" s="213"/>
      <c r="S14" s="213"/>
      <c r="T14" s="213"/>
      <c r="U14" s="213"/>
      <c r="V14" s="213"/>
    </row>
    <row r="15" spans="1:25" x14ac:dyDescent="0.2">
      <c r="A15" s="222" t="s">
        <v>429</v>
      </c>
      <c r="B15" s="223" t="s">
        <v>427</v>
      </c>
      <c r="C15" s="223">
        <v>3</v>
      </c>
      <c r="D15" s="224"/>
      <c r="E15" s="225">
        <v>15.89</v>
      </c>
      <c r="F15" s="226"/>
      <c r="G15" s="227">
        <v>19.98</v>
      </c>
      <c r="H15" s="228"/>
      <c r="I15" s="230"/>
      <c r="J15" s="230"/>
      <c r="K15" s="228">
        <f>H15*3</f>
        <v>0</v>
      </c>
      <c r="Y15" s="212">
        <f>W20</f>
        <v>0</v>
      </c>
    </row>
    <row r="16" spans="1:25" ht="45" x14ac:dyDescent="0.2">
      <c r="A16" s="222" t="s">
        <v>430</v>
      </c>
      <c r="B16" s="223" t="s">
        <v>427</v>
      </c>
      <c r="C16" s="223">
        <v>3</v>
      </c>
      <c r="D16" s="224"/>
      <c r="E16" s="225">
        <v>110.45</v>
      </c>
      <c r="F16" s="226"/>
      <c r="G16" s="227">
        <v>114.39</v>
      </c>
      <c r="H16" s="228"/>
      <c r="I16" s="230"/>
      <c r="J16" s="230"/>
      <c r="K16" s="228">
        <f>H16*3</f>
        <v>0</v>
      </c>
      <c r="O16" s="337"/>
      <c r="P16" s="337"/>
      <c r="Q16" s="337"/>
      <c r="R16" s="213"/>
      <c r="S16" s="213"/>
      <c r="T16" s="213"/>
    </row>
    <row r="17" spans="1:23" ht="15" customHeight="1" x14ac:dyDescent="0.2">
      <c r="A17" s="222" t="s">
        <v>431</v>
      </c>
      <c r="B17" s="223" t="s">
        <v>427</v>
      </c>
      <c r="C17" s="223">
        <v>2</v>
      </c>
      <c r="D17" s="224"/>
      <c r="E17" s="225">
        <v>105.45</v>
      </c>
      <c r="F17" s="226"/>
      <c r="G17" s="227">
        <v>92.57</v>
      </c>
      <c r="H17" s="228"/>
      <c r="I17" s="230"/>
      <c r="J17" s="230"/>
      <c r="K17" s="228">
        <f>H17*2</f>
        <v>0</v>
      </c>
    </row>
    <row r="18" spans="1:23" ht="15" customHeight="1" x14ac:dyDescent="0.25">
      <c r="A18" s="222" t="s">
        <v>432</v>
      </c>
      <c r="B18" s="223" t="s">
        <v>167</v>
      </c>
      <c r="C18" s="223">
        <v>3</v>
      </c>
      <c r="D18" s="224"/>
      <c r="E18" s="225"/>
      <c r="F18" s="226"/>
      <c r="G18" s="232">
        <v>15.78</v>
      </c>
      <c r="H18" s="228"/>
      <c r="I18" s="230"/>
      <c r="J18" s="230"/>
      <c r="K18" s="228">
        <f>H18*3</f>
        <v>0</v>
      </c>
    </row>
    <row r="19" spans="1:23" ht="15" customHeight="1" thickBot="1" x14ac:dyDescent="0.25">
      <c r="A19" s="343" t="s">
        <v>433</v>
      </c>
      <c r="B19" s="343"/>
      <c r="C19" s="343"/>
      <c r="D19" s="343"/>
      <c r="E19" s="343"/>
      <c r="F19" s="343"/>
      <c r="G19" s="343"/>
      <c r="H19" s="233"/>
      <c r="I19" s="234"/>
      <c r="J19" s="234"/>
      <c r="K19" s="233">
        <f>SUM(K7:K18)</f>
        <v>0</v>
      </c>
    </row>
    <row r="20" spans="1:23" ht="15" customHeight="1" thickTop="1" thickBot="1" x14ac:dyDescent="0.25">
      <c r="A20" s="343" t="s">
        <v>434</v>
      </c>
      <c r="B20" s="343"/>
      <c r="C20" s="343"/>
      <c r="D20" s="343"/>
      <c r="E20" s="343"/>
      <c r="F20" s="343"/>
      <c r="G20" s="343"/>
      <c r="H20" s="233"/>
      <c r="I20" s="234"/>
      <c r="J20" s="234"/>
      <c r="K20" s="233">
        <f>K19/7</f>
        <v>0</v>
      </c>
    </row>
    <row r="21" spans="1:23" ht="15" customHeight="1" thickTop="1" thickBot="1" x14ac:dyDescent="0.25">
      <c r="A21" s="355" t="s">
        <v>435</v>
      </c>
      <c r="B21" s="356"/>
      <c r="C21" s="356"/>
      <c r="D21" s="356"/>
      <c r="E21" s="356"/>
      <c r="F21" s="356"/>
      <c r="G21" s="356"/>
      <c r="H21" s="356"/>
      <c r="I21" s="356"/>
      <c r="J21" s="356"/>
      <c r="K21" s="357"/>
    </row>
    <row r="22" spans="1:23" ht="16.5" thickTop="1" thickBot="1" x14ac:dyDescent="0.3">
      <c r="A22" s="235" t="s">
        <v>436</v>
      </c>
      <c r="B22" s="236" t="s">
        <v>167</v>
      </c>
      <c r="C22" s="236">
        <v>9</v>
      </c>
      <c r="D22" s="224"/>
      <c r="E22" s="225"/>
      <c r="F22" s="226">
        <v>14.82</v>
      </c>
      <c r="G22" s="227">
        <v>17.02</v>
      </c>
      <c r="H22" s="228"/>
      <c r="I22" s="230"/>
      <c r="J22" s="230"/>
      <c r="K22" s="228">
        <f>H22*9</f>
        <v>0</v>
      </c>
      <c r="N22" s="344"/>
      <c r="O22" s="345"/>
      <c r="P22" s="345"/>
      <c r="Q22" s="346"/>
      <c r="R22" s="358" t="s">
        <v>437</v>
      </c>
      <c r="S22" s="358"/>
      <c r="T22" s="358" t="s">
        <v>438</v>
      </c>
      <c r="U22" s="358"/>
      <c r="V22" s="358" t="s">
        <v>439</v>
      </c>
      <c r="W22" s="358"/>
    </row>
    <row r="23" spans="1:23" ht="16.5" thickTop="1" thickBot="1" x14ac:dyDescent="0.25">
      <c r="A23" s="235" t="s">
        <v>440</v>
      </c>
      <c r="B23" s="236" t="s">
        <v>167</v>
      </c>
      <c r="C23" s="236">
        <v>8</v>
      </c>
      <c r="D23" s="224"/>
      <c r="E23" s="225"/>
      <c r="F23" s="226">
        <v>8.89</v>
      </c>
      <c r="G23" s="227">
        <v>13.14</v>
      </c>
      <c r="H23" s="228"/>
      <c r="I23" s="230"/>
      <c r="J23" s="230"/>
      <c r="K23" s="228">
        <f>H23*8</f>
        <v>0</v>
      </c>
      <c r="N23" s="340" t="s">
        <v>441</v>
      </c>
      <c r="O23" s="340"/>
      <c r="P23" s="340"/>
      <c r="Q23" s="340"/>
      <c r="R23" s="341"/>
      <c r="S23" s="341"/>
      <c r="T23" s="341">
        <f>R23/60</f>
        <v>0</v>
      </c>
      <c r="U23" s="342"/>
      <c r="V23" s="341">
        <f>T23/7</f>
        <v>0</v>
      </c>
      <c r="W23" s="342"/>
    </row>
    <row r="24" spans="1:23" ht="16.5" thickTop="1" thickBot="1" x14ac:dyDescent="0.25">
      <c r="A24" s="235" t="s">
        <v>442</v>
      </c>
      <c r="B24" s="236" t="s">
        <v>167</v>
      </c>
      <c r="C24" s="236">
        <v>3</v>
      </c>
      <c r="D24" s="224"/>
      <c r="E24" s="225">
        <v>8.8000000000000007</v>
      </c>
      <c r="F24" s="226"/>
      <c r="G24" s="227">
        <v>8.15</v>
      </c>
      <c r="H24" s="228"/>
      <c r="I24" s="230"/>
      <c r="J24" s="230"/>
      <c r="K24" s="228">
        <f>H24*3</f>
        <v>0</v>
      </c>
      <c r="N24" s="340" t="s">
        <v>130</v>
      </c>
      <c r="O24" s="340"/>
      <c r="P24" s="340"/>
      <c r="Q24" s="340"/>
      <c r="R24" s="341"/>
      <c r="S24" s="341"/>
      <c r="T24" s="341">
        <f>R24/60</f>
        <v>0</v>
      </c>
      <c r="U24" s="342"/>
      <c r="V24" s="341">
        <f>T24/7</f>
        <v>0</v>
      </c>
      <c r="W24" s="342"/>
    </row>
    <row r="25" spans="1:23" ht="15.75" thickTop="1" x14ac:dyDescent="0.2">
      <c r="A25" s="235" t="s">
        <v>443</v>
      </c>
      <c r="B25" s="236" t="s">
        <v>167</v>
      </c>
      <c r="C25" s="236">
        <v>12</v>
      </c>
      <c r="D25" s="224"/>
      <c r="E25" s="225"/>
      <c r="F25" s="226">
        <v>5.27</v>
      </c>
      <c r="G25" s="227">
        <v>7.89</v>
      </c>
      <c r="H25" s="228"/>
      <c r="I25" s="230"/>
      <c r="J25" s="230"/>
      <c r="K25" s="228">
        <f>H25*12</f>
        <v>0</v>
      </c>
      <c r="V25" s="338">
        <f>SUM(V23:W24)</f>
        <v>0</v>
      </c>
      <c r="W25" s="339"/>
    </row>
    <row r="26" spans="1:23" x14ac:dyDescent="0.2">
      <c r="A26" s="235" t="s">
        <v>444</v>
      </c>
      <c r="B26" s="236" t="s">
        <v>167</v>
      </c>
      <c r="C26" s="236">
        <v>36</v>
      </c>
      <c r="D26" s="224">
        <v>0.9</v>
      </c>
      <c r="E26" s="225"/>
      <c r="F26" s="226">
        <v>1.69</v>
      </c>
      <c r="G26" s="227">
        <v>1.99</v>
      </c>
      <c r="H26" s="228"/>
      <c r="I26" s="230"/>
      <c r="J26" s="230"/>
      <c r="K26" s="228">
        <f>H26*36</f>
        <v>0</v>
      </c>
    </row>
    <row r="27" spans="1:23" x14ac:dyDescent="0.2">
      <c r="A27" s="235" t="s">
        <v>445</v>
      </c>
      <c r="B27" s="236" t="s">
        <v>167</v>
      </c>
      <c r="C27" s="236">
        <v>2</v>
      </c>
      <c r="D27" s="224"/>
      <c r="E27" s="225"/>
      <c r="F27" s="226">
        <v>20</v>
      </c>
      <c r="G27" s="227">
        <v>32.64</v>
      </c>
      <c r="H27" s="228"/>
      <c r="I27" s="230"/>
      <c r="J27" s="230"/>
      <c r="K27" s="228">
        <f>H27*2</f>
        <v>0</v>
      </c>
    </row>
    <row r="28" spans="1:23" ht="30" x14ac:dyDescent="0.2">
      <c r="A28" s="235" t="s">
        <v>446</v>
      </c>
      <c r="B28" s="236" t="s">
        <v>418</v>
      </c>
      <c r="C28" s="236">
        <v>8</v>
      </c>
      <c r="D28" s="224">
        <v>1.87</v>
      </c>
      <c r="E28" s="225"/>
      <c r="F28" s="226">
        <v>1.66</v>
      </c>
      <c r="G28" s="227">
        <v>1.58</v>
      </c>
      <c r="H28" s="228"/>
      <c r="I28" s="230"/>
      <c r="J28" s="230"/>
      <c r="K28" s="228">
        <f>H28*8</f>
        <v>0</v>
      </c>
    </row>
    <row r="29" spans="1:23" x14ac:dyDescent="0.2">
      <c r="A29" s="235" t="s">
        <v>447</v>
      </c>
      <c r="B29" s="236" t="s">
        <v>418</v>
      </c>
      <c r="C29" s="236">
        <v>10</v>
      </c>
      <c r="D29" s="224"/>
      <c r="E29" s="225">
        <v>1.98</v>
      </c>
      <c r="F29" s="226">
        <v>2.37</v>
      </c>
      <c r="G29" s="227">
        <v>2.4500000000000002</v>
      </c>
      <c r="H29" s="228"/>
      <c r="I29" s="230"/>
      <c r="J29" s="230"/>
      <c r="K29" s="228">
        <f>H29*10</f>
        <v>0</v>
      </c>
    </row>
    <row r="30" spans="1:23" x14ac:dyDescent="0.2">
      <c r="A30" s="235" t="s">
        <v>448</v>
      </c>
      <c r="B30" s="236" t="s">
        <v>167</v>
      </c>
      <c r="C30" s="236">
        <v>3</v>
      </c>
      <c r="D30" s="224"/>
      <c r="E30" s="225"/>
      <c r="F30" s="226">
        <v>16</v>
      </c>
      <c r="G30" s="227">
        <v>19.149999999999999</v>
      </c>
      <c r="H30" s="228"/>
      <c r="I30" s="230"/>
      <c r="J30" s="230"/>
      <c r="K30" s="228">
        <f>H30*3</f>
        <v>0</v>
      </c>
    </row>
    <row r="31" spans="1:23" x14ac:dyDescent="0.2">
      <c r="A31" s="235" t="s">
        <v>449</v>
      </c>
      <c r="B31" s="236" t="s">
        <v>167</v>
      </c>
      <c r="C31" s="236">
        <v>8</v>
      </c>
      <c r="D31" s="224"/>
      <c r="E31" s="225"/>
      <c r="F31" s="226">
        <v>8.93</v>
      </c>
      <c r="G31" s="227">
        <v>11.25</v>
      </c>
      <c r="H31" s="228"/>
      <c r="I31" s="230"/>
      <c r="J31" s="230"/>
      <c r="K31" s="228">
        <f>H31*8</f>
        <v>0</v>
      </c>
    </row>
    <row r="32" spans="1:23" x14ac:dyDescent="0.2">
      <c r="A32" s="235" t="s">
        <v>450</v>
      </c>
      <c r="B32" s="236" t="s">
        <v>418</v>
      </c>
      <c r="C32" s="236">
        <v>2</v>
      </c>
      <c r="D32" s="224">
        <v>6.32</v>
      </c>
      <c r="E32" s="225"/>
      <c r="F32" s="226"/>
      <c r="G32" s="227">
        <v>8.59</v>
      </c>
      <c r="H32" s="228"/>
      <c r="I32" s="230"/>
      <c r="J32" s="230"/>
      <c r="K32" s="228">
        <f>H32*2</f>
        <v>0</v>
      </c>
    </row>
    <row r="33" spans="1:15" x14ac:dyDescent="0.2">
      <c r="A33" s="235" t="s">
        <v>451</v>
      </c>
      <c r="B33" s="236" t="s">
        <v>167</v>
      </c>
      <c r="C33" s="236">
        <v>3</v>
      </c>
      <c r="D33" s="224">
        <v>1.47</v>
      </c>
      <c r="E33" s="225"/>
      <c r="F33" s="226"/>
      <c r="G33" s="227">
        <v>1.81</v>
      </c>
      <c r="H33" s="228"/>
      <c r="I33" s="230"/>
      <c r="J33" s="230"/>
      <c r="K33" s="228">
        <f>H33*3</f>
        <v>0</v>
      </c>
    </row>
    <row r="34" spans="1:15" x14ac:dyDescent="0.2">
      <c r="A34" s="235" t="s">
        <v>452</v>
      </c>
      <c r="B34" s="236" t="s">
        <v>418</v>
      </c>
      <c r="C34" s="236">
        <v>6</v>
      </c>
      <c r="D34" s="224"/>
      <c r="E34" s="225"/>
      <c r="F34" s="226"/>
      <c r="G34" s="227">
        <v>9.07</v>
      </c>
      <c r="H34" s="228"/>
      <c r="I34" s="230"/>
      <c r="J34" s="230"/>
      <c r="K34" s="228">
        <f>H34*2</f>
        <v>0</v>
      </c>
    </row>
    <row r="35" spans="1:15" x14ac:dyDescent="0.2">
      <c r="A35" s="235" t="s">
        <v>453</v>
      </c>
      <c r="B35" s="236" t="s">
        <v>167</v>
      </c>
      <c r="C35" s="236">
        <v>2</v>
      </c>
      <c r="D35" s="224"/>
      <c r="E35" s="225"/>
      <c r="F35" s="226"/>
      <c r="G35" s="227">
        <v>24.51</v>
      </c>
      <c r="H35" s="228"/>
      <c r="I35" s="230"/>
      <c r="J35" s="230"/>
      <c r="K35" s="228">
        <f>H35*2</f>
        <v>0</v>
      </c>
    </row>
    <row r="36" spans="1:15" x14ac:dyDescent="0.2">
      <c r="A36" s="235" t="s">
        <v>454</v>
      </c>
      <c r="B36" s="236" t="s">
        <v>455</v>
      </c>
      <c r="C36" s="236">
        <v>3</v>
      </c>
      <c r="D36" s="224">
        <v>4.3899999999999997</v>
      </c>
      <c r="E36" s="225"/>
      <c r="F36" s="226"/>
      <c r="G36" s="227">
        <v>7.44</v>
      </c>
      <c r="H36" s="228"/>
      <c r="I36" s="230"/>
      <c r="J36" s="230"/>
      <c r="K36" s="228">
        <f>H36*3</f>
        <v>0</v>
      </c>
    </row>
    <row r="37" spans="1:15" x14ac:dyDescent="0.2">
      <c r="A37" s="235" t="s">
        <v>456</v>
      </c>
      <c r="B37" s="236" t="s">
        <v>457</v>
      </c>
      <c r="C37" s="236">
        <v>2</v>
      </c>
      <c r="D37" s="224"/>
      <c r="E37" s="225"/>
      <c r="F37" s="226"/>
      <c r="G37" s="227">
        <v>39.619999999999997</v>
      </c>
      <c r="H37" s="228"/>
      <c r="I37" s="230"/>
      <c r="J37" s="230"/>
      <c r="K37" s="228">
        <f>H37*2</f>
        <v>0</v>
      </c>
    </row>
    <row r="38" spans="1:15" x14ac:dyDescent="0.2">
      <c r="A38" s="235" t="s">
        <v>458</v>
      </c>
      <c r="B38" s="236" t="s">
        <v>457</v>
      </c>
      <c r="C38" s="236">
        <v>2</v>
      </c>
      <c r="D38" s="224"/>
      <c r="E38" s="225"/>
      <c r="F38" s="226">
        <v>72.900000000000006</v>
      </c>
      <c r="G38" s="227">
        <v>65.95</v>
      </c>
      <c r="H38" s="228"/>
      <c r="I38" s="230"/>
      <c r="J38" s="230"/>
      <c r="K38" s="228">
        <f>H38*2</f>
        <v>0</v>
      </c>
    </row>
    <row r="39" spans="1:15" x14ac:dyDescent="0.2">
      <c r="A39" s="235" t="s">
        <v>459</v>
      </c>
      <c r="B39" s="236" t="s">
        <v>167</v>
      </c>
      <c r="C39" s="236">
        <v>6</v>
      </c>
      <c r="D39" s="224"/>
      <c r="E39" s="225"/>
      <c r="F39" s="226"/>
      <c r="G39" s="227">
        <v>4.5199999999999996</v>
      </c>
      <c r="H39" s="228"/>
      <c r="I39" s="230"/>
      <c r="J39" s="230"/>
      <c r="K39" s="228">
        <f>H39*6</f>
        <v>0</v>
      </c>
    </row>
    <row r="40" spans="1:15" x14ac:dyDescent="0.2">
      <c r="A40" s="235" t="s">
        <v>460</v>
      </c>
      <c r="B40" s="236" t="s">
        <v>167</v>
      </c>
      <c r="C40" s="236">
        <v>2</v>
      </c>
      <c r="D40" s="224"/>
      <c r="E40" s="225"/>
      <c r="F40" s="226">
        <v>14.67</v>
      </c>
      <c r="G40" s="227">
        <v>19.13</v>
      </c>
      <c r="H40" s="228"/>
      <c r="I40" s="230"/>
      <c r="J40" s="230"/>
      <c r="K40" s="228">
        <f>H40*2</f>
        <v>0</v>
      </c>
    </row>
    <row r="41" spans="1:15" ht="15.75" thickBot="1" x14ac:dyDescent="0.25">
      <c r="A41" s="343" t="s">
        <v>433</v>
      </c>
      <c r="B41" s="343"/>
      <c r="C41" s="343"/>
      <c r="D41" s="343"/>
      <c r="E41" s="343"/>
      <c r="F41" s="343"/>
      <c r="G41" s="343"/>
      <c r="H41" s="233"/>
      <c r="I41" s="234"/>
      <c r="J41" s="234"/>
      <c r="K41" s="233">
        <f>SUM(K22:K40)</f>
        <v>0</v>
      </c>
      <c r="L41" s="237"/>
      <c r="M41" s="238"/>
    </row>
    <row r="42" spans="1:15" ht="16.5" customHeight="1" thickTop="1" thickBot="1" x14ac:dyDescent="0.25">
      <c r="A42" s="343" t="s">
        <v>461</v>
      </c>
      <c r="B42" s="343"/>
      <c r="C42" s="343"/>
      <c r="D42" s="343"/>
      <c r="E42" s="343"/>
      <c r="F42" s="343"/>
      <c r="G42" s="343"/>
      <c r="H42" s="233"/>
      <c r="I42" s="234"/>
      <c r="J42" s="234"/>
      <c r="K42" s="233">
        <f>K41/7</f>
        <v>0</v>
      </c>
    </row>
    <row r="43" spans="1:15" ht="16.5" thickTop="1" thickBot="1" x14ac:dyDescent="0.3">
      <c r="A43" s="344" t="s">
        <v>441</v>
      </c>
      <c r="B43" s="345"/>
      <c r="C43" s="345"/>
      <c r="D43" s="345"/>
      <c r="E43" s="345"/>
      <c r="F43" s="345"/>
      <c r="G43" s="345"/>
      <c r="H43" s="345"/>
      <c r="I43" s="345"/>
      <c r="J43" s="345"/>
      <c r="K43" s="346"/>
    </row>
    <row r="44" spans="1:15" ht="45.75" thickTop="1" x14ac:dyDescent="0.25">
      <c r="A44" s="239" t="s">
        <v>166</v>
      </c>
      <c r="B44" s="239" t="s">
        <v>462</v>
      </c>
      <c r="C44" s="216"/>
      <c r="D44" s="217" t="s">
        <v>409</v>
      </c>
      <c r="E44" s="218" t="s">
        <v>410</v>
      </c>
      <c r="F44" s="240" t="s">
        <v>411</v>
      </c>
      <c r="G44" s="220" t="s">
        <v>463</v>
      </c>
      <c r="H44" s="221"/>
      <c r="I44" s="347" t="s">
        <v>413</v>
      </c>
      <c r="J44" s="348"/>
      <c r="O44" s="213"/>
    </row>
    <row r="45" spans="1:15" x14ac:dyDescent="0.2">
      <c r="A45" s="241" t="s">
        <v>464</v>
      </c>
      <c r="B45" s="242" t="s">
        <v>465</v>
      </c>
      <c r="C45" s="243"/>
      <c r="D45" s="225">
        <v>23.95</v>
      </c>
      <c r="E45" s="226"/>
      <c r="F45" s="244">
        <v>25.54</v>
      </c>
      <c r="G45" s="228">
        <f t="shared" ref="G45:G66" si="0">AVERAGE(C45:F45)</f>
        <v>24.744999999999997</v>
      </c>
      <c r="H45" s="230"/>
      <c r="I45" s="230"/>
      <c r="J45" s="231"/>
    </row>
    <row r="46" spans="1:15" ht="30" x14ac:dyDescent="0.2">
      <c r="A46" s="241" t="s">
        <v>466</v>
      </c>
      <c r="B46" s="242" t="s">
        <v>465</v>
      </c>
      <c r="C46" s="243"/>
      <c r="D46" s="225"/>
      <c r="E46" s="226">
        <v>33.770000000000003</v>
      </c>
      <c r="F46" s="244">
        <v>43.07</v>
      </c>
      <c r="G46" s="228">
        <f t="shared" si="0"/>
        <v>38.42</v>
      </c>
      <c r="H46" s="230"/>
      <c r="I46" s="230"/>
      <c r="J46" s="228"/>
    </row>
    <row r="47" spans="1:15" x14ac:dyDescent="0.25">
      <c r="A47" s="245" t="s">
        <v>467</v>
      </c>
      <c r="B47" s="242" t="s">
        <v>468</v>
      </c>
      <c r="C47" s="243"/>
      <c r="D47" s="225"/>
      <c r="E47" s="226"/>
      <c r="F47" s="232">
        <v>620</v>
      </c>
      <c r="G47" s="246">
        <f t="shared" si="0"/>
        <v>620</v>
      </c>
      <c r="H47" s="230"/>
      <c r="I47" s="230"/>
      <c r="J47" s="228"/>
    </row>
    <row r="48" spans="1:15" x14ac:dyDescent="0.2">
      <c r="A48" s="241" t="s">
        <v>469</v>
      </c>
      <c r="B48" s="242" t="s">
        <v>470</v>
      </c>
      <c r="C48" s="243"/>
      <c r="D48" s="225"/>
      <c r="E48" s="226">
        <v>55.73</v>
      </c>
      <c r="F48" s="244">
        <v>52.73</v>
      </c>
      <c r="G48" s="228">
        <f t="shared" si="0"/>
        <v>54.23</v>
      </c>
      <c r="H48" s="230"/>
      <c r="I48" s="230"/>
      <c r="J48" s="228"/>
    </row>
    <row r="49" spans="1:10" x14ac:dyDescent="0.2">
      <c r="A49" s="241" t="s">
        <v>471</v>
      </c>
      <c r="B49" s="242" t="s">
        <v>470</v>
      </c>
      <c r="C49" s="243"/>
      <c r="D49" s="225">
        <v>69.989999999999995</v>
      </c>
      <c r="E49" s="226"/>
      <c r="F49" s="244">
        <v>54.39</v>
      </c>
      <c r="G49" s="228">
        <f t="shared" si="0"/>
        <v>62.19</v>
      </c>
      <c r="H49" s="230"/>
      <c r="I49" s="230"/>
      <c r="J49" s="228"/>
    </row>
    <row r="50" spans="1:10" x14ac:dyDescent="0.2">
      <c r="A50" s="241" t="s">
        <v>472</v>
      </c>
      <c r="B50" s="242" t="s">
        <v>470</v>
      </c>
      <c r="C50" s="243"/>
      <c r="D50" s="225"/>
      <c r="E50" s="226"/>
      <c r="F50" s="244">
        <v>28.69</v>
      </c>
      <c r="G50" s="228">
        <f t="shared" si="0"/>
        <v>28.69</v>
      </c>
      <c r="H50" s="230"/>
      <c r="I50" s="230"/>
      <c r="J50" s="228"/>
    </row>
    <row r="51" spans="1:10" ht="30" x14ac:dyDescent="0.25">
      <c r="A51" s="245" t="s">
        <v>473</v>
      </c>
      <c r="B51" s="242" t="s">
        <v>474</v>
      </c>
      <c r="C51" s="243"/>
      <c r="D51" s="225"/>
      <c r="E51" s="226"/>
      <c r="F51" s="232">
        <v>230.71</v>
      </c>
      <c r="G51" s="246">
        <f t="shared" si="0"/>
        <v>230.71</v>
      </c>
      <c r="H51" s="230"/>
      <c r="I51" s="230"/>
      <c r="J51" s="228"/>
    </row>
    <row r="52" spans="1:10" ht="45" x14ac:dyDescent="0.2">
      <c r="A52" s="241" t="s">
        <v>475</v>
      </c>
      <c r="B52" s="242" t="s">
        <v>470</v>
      </c>
      <c r="C52" s="243"/>
      <c r="D52" s="225">
        <v>1250</v>
      </c>
      <c r="E52" s="226"/>
      <c r="F52" s="244">
        <v>1059.74</v>
      </c>
      <c r="G52" s="228">
        <f t="shared" si="0"/>
        <v>1154.8699999999999</v>
      </c>
      <c r="H52" s="230"/>
      <c r="I52" s="230"/>
      <c r="J52" s="228"/>
    </row>
    <row r="53" spans="1:10" ht="30" x14ac:dyDescent="0.2">
      <c r="A53" s="241" t="s">
        <v>476</v>
      </c>
      <c r="B53" s="242" t="s">
        <v>468</v>
      </c>
      <c r="C53" s="243"/>
      <c r="D53" s="225"/>
      <c r="E53" s="226"/>
      <c r="F53" s="244">
        <v>48.42</v>
      </c>
      <c r="G53" s="228">
        <f t="shared" si="0"/>
        <v>48.42</v>
      </c>
      <c r="H53" s="230"/>
      <c r="I53" s="230"/>
      <c r="J53" s="228"/>
    </row>
    <row r="54" spans="1:10" x14ac:dyDescent="0.2">
      <c r="A54" s="241" t="s">
        <v>477</v>
      </c>
      <c r="B54" s="242" t="s">
        <v>478</v>
      </c>
      <c r="C54" s="243"/>
      <c r="D54" s="225">
        <v>1.87</v>
      </c>
      <c r="E54" s="226"/>
      <c r="F54" s="244">
        <v>2.27</v>
      </c>
      <c r="G54" s="228">
        <f t="shared" si="0"/>
        <v>2.0700000000000003</v>
      </c>
      <c r="H54" s="230"/>
      <c r="I54" s="230"/>
      <c r="J54" s="228"/>
    </row>
    <row r="55" spans="1:10" x14ac:dyDescent="0.2">
      <c r="A55" s="241" t="s">
        <v>479</v>
      </c>
      <c r="B55" s="242" t="s">
        <v>480</v>
      </c>
      <c r="C55" s="243"/>
      <c r="D55" s="225">
        <v>2.71</v>
      </c>
      <c r="E55" s="226"/>
      <c r="F55" s="244">
        <v>2.74</v>
      </c>
      <c r="G55" s="228">
        <f t="shared" si="0"/>
        <v>2.7250000000000001</v>
      </c>
      <c r="H55" s="230"/>
      <c r="I55" s="230"/>
      <c r="J55" s="228"/>
    </row>
    <row r="56" spans="1:10" x14ac:dyDescent="0.2">
      <c r="A56" s="241" t="s">
        <v>481</v>
      </c>
      <c r="B56" s="242" t="s">
        <v>482</v>
      </c>
      <c r="C56" s="243"/>
      <c r="D56" s="225">
        <v>4.95</v>
      </c>
      <c r="E56" s="226">
        <v>4.33</v>
      </c>
      <c r="F56" s="244">
        <v>5.48</v>
      </c>
      <c r="G56" s="228">
        <f t="shared" si="0"/>
        <v>4.9200000000000008</v>
      </c>
      <c r="H56" s="230"/>
      <c r="I56" s="230"/>
      <c r="J56" s="228"/>
    </row>
    <row r="57" spans="1:10" ht="30" x14ac:dyDescent="0.2">
      <c r="A57" s="241" t="s">
        <v>483</v>
      </c>
      <c r="B57" s="242" t="s">
        <v>484</v>
      </c>
      <c r="C57" s="243"/>
      <c r="D57" s="225"/>
      <c r="E57" s="226">
        <v>55.62</v>
      </c>
      <c r="F57" s="244">
        <v>77.430000000000007</v>
      </c>
      <c r="G57" s="228">
        <f t="shared" si="0"/>
        <v>66.525000000000006</v>
      </c>
      <c r="H57" s="230"/>
      <c r="I57" s="230"/>
      <c r="J57" s="228"/>
    </row>
    <row r="58" spans="1:10" ht="30" x14ac:dyDescent="0.2">
      <c r="A58" s="241" t="s">
        <v>485</v>
      </c>
      <c r="B58" s="242" t="s">
        <v>470</v>
      </c>
      <c r="C58" s="243"/>
      <c r="D58" s="225"/>
      <c r="E58" s="226"/>
      <c r="F58" s="244">
        <v>97.27</v>
      </c>
      <c r="G58" s="228">
        <f t="shared" si="0"/>
        <v>97.27</v>
      </c>
      <c r="H58" s="230"/>
      <c r="I58" s="230"/>
      <c r="J58" s="228"/>
    </row>
    <row r="59" spans="1:10" x14ac:dyDescent="0.2">
      <c r="A59" s="241" t="s">
        <v>486</v>
      </c>
      <c r="B59" s="242" t="s">
        <v>487</v>
      </c>
      <c r="C59" s="243"/>
      <c r="D59" s="225">
        <v>99.91</v>
      </c>
      <c r="E59" s="226"/>
      <c r="F59" s="244">
        <v>90.12</v>
      </c>
      <c r="G59" s="228">
        <f t="shared" si="0"/>
        <v>95.015000000000001</v>
      </c>
      <c r="H59" s="230"/>
      <c r="I59" s="230"/>
      <c r="J59" s="228"/>
    </row>
    <row r="60" spans="1:10" ht="45" x14ac:dyDescent="0.2">
      <c r="A60" s="241" t="s">
        <v>488</v>
      </c>
      <c r="B60" s="242" t="s">
        <v>489</v>
      </c>
      <c r="C60" s="247"/>
      <c r="D60" s="248"/>
      <c r="E60" s="226">
        <v>47.38</v>
      </c>
      <c r="F60" s="244">
        <v>34.47</v>
      </c>
      <c r="G60" s="228">
        <f t="shared" si="0"/>
        <v>40.924999999999997</v>
      </c>
      <c r="H60" s="230"/>
      <c r="I60" s="230"/>
      <c r="J60" s="228"/>
    </row>
    <row r="61" spans="1:10" ht="30" x14ac:dyDescent="0.2">
      <c r="A61" s="241" t="s">
        <v>490</v>
      </c>
      <c r="B61" s="242" t="s">
        <v>465</v>
      </c>
      <c r="C61" s="247"/>
      <c r="D61" s="225"/>
      <c r="E61" s="226"/>
      <c r="F61" s="244">
        <v>48.87</v>
      </c>
      <c r="G61" s="228">
        <f t="shared" si="0"/>
        <v>48.87</v>
      </c>
      <c r="H61" s="230"/>
      <c r="I61" s="230"/>
      <c r="J61" s="228"/>
    </row>
    <row r="62" spans="1:10" x14ac:dyDescent="0.2">
      <c r="A62" s="241" t="s">
        <v>491</v>
      </c>
      <c r="B62" s="242" t="s">
        <v>465</v>
      </c>
      <c r="C62" s="247"/>
      <c r="D62" s="225">
        <v>92</v>
      </c>
      <c r="E62" s="226">
        <v>77.3</v>
      </c>
      <c r="F62" s="244">
        <v>41.65</v>
      </c>
      <c r="G62" s="228">
        <f t="shared" si="0"/>
        <v>70.316666666666677</v>
      </c>
      <c r="H62" s="230"/>
      <c r="I62" s="230"/>
      <c r="J62" s="228"/>
    </row>
    <row r="63" spans="1:10" x14ac:dyDescent="0.2">
      <c r="A63" s="241" t="s">
        <v>492</v>
      </c>
      <c r="B63" s="242" t="s">
        <v>465</v>
      </c>
      <c r="C63" s="247"/>
      <c r="D63" s="225">
        <v>92</v>
      </c>
      <c r="E63" s="226">
        <v>77.3</v>
      </c>
      <c r="F63" s="244">
        <v>38.630000000000003</v>
      </c>
      <c r="G63" s="228">
        <f t="shared" si="0"/>
        <v>69.31</v>
      </c>
      <c r="H63" s="230"/>
      <c r="I63" s="230"/>
      <c r="J63" s="228"/>
    </row>
    <row r="64" spans="1:10" x14ac:dyDescent="0.2">
      <c r="A64" s="241" t="s">
        <v>493</v>
      </c>
      <c r="B64" s="242" t="s">
        <v>494</v>
      </c>
      <c r="C64" s="247"/>
      <c r="D64" s="225"/>
      <c r="E64" s="226"/>
      <c r="F64" s="244">
        <v>31</v>
      </c>
      <c r="G64" s="228">
        <f t="shared" si="0"/>
        <v>31</v>
      </c>
      <c r="H64" s="230"/>
      <c r="I64" s="230"/>
      <c r="J64" s="228"/>
    </row>
    <row r="65" spans="1:11" x14ac:dyDescent="0.2">
      <c r="A65" s="241" t="s">
        <v>495</v>
      </c>
      <c r="B65" s="242" t="s">
        <v>496</v>
      </c>
      <c r="C65" s="247"/>
      <c r="D65" s="225"/>
      <c r="E65" s="226"/>
      <c r="F65" s="244">
        <v>48.42</v>
      </c>
      <c r="G65" s="228">
        <f t="shared" si="0"/>
        <v>48.42</v>
      </c>
      <c r="H65" s="230"/>
      <c r="I65" s="230"/>
      <c r="J65" s="228"/>
    </row>
    <row r="66" spans="1:11" x14ac:dyDescent="0.2">
      <c r="A66" s="245" t="s">
        <v>497</v>
      </c>
      <c r="B66" s="242" t="s">
        <v>487</v>
      </c>
      <c r="C66" s="247"/>
      <c r="D66" s="225"/>
      <c r="E66" s="226"/>
      <c r="F66" s="244">
        <v>22.7</v>
      </c>
      <c r="G66" s="228">
        <f t="shared" si="0"/>
        <v>22.7</v>
      </c>
      <c r="H66" s="230"/>
      <c r="I66" s="230"/>
      <c r="J66" s="228"/>
    </row>
    <row r="67" spans="1:11" ht="15.75" thickBot="1" x14ac:dyDescent="0.25">
      <c r="A67" s="349" t="s">
        <v>498</v>
      </c>
      <c r="B67" s="350"/>
      <c r="C67" s="350"/>
      <c r="D67" s="350"/>
      <c r="E67" s="350"/>
      <c r="F67" s="350"/>
      <c r="G67" s="350"/>
      <c r="H67" s="350"/>
      <c r="I67" s="351"/>
      <c r="J67" s="249">
        <f>SUM(J45:J66)</f>
        <v>0</v>
      </c>
    </row>
    <row r="68" spans="1:11" ht="16.5" thickTop="1" thickBot="1" x14ac:dyDescent="0.25">
      <c r="A68" s="352" t="s">
        <v>499</v>
      </c>
      <c r="B68" s="353"/>
      <c r="C68" s="353"/>
      <c r="D68" s="353"/>
      <c r="E68" s="353"/>
      <c r="F68" s="353"/>
      <c r="G68" s="353"/>
      <c r="H68" s="353"/>
      <c r="I68" s="354"/>
      <c r="J68" s="249">
        <f>J67/60</f>
        <v>0</v>
      </c>
    </row>
    <row r="69" spans="1:11" ht="16.5" thickTop="1" thickBot="1" x14ac:dyDescent="0.25">
      <c r="A69" s="349" t="s">
        <v>500</v>
      </c>
      <c r="B69" s="350"/>
      <c r="C69" s="350"/>
      <c r="D69" s="350"/>
      <c r="E69" s="350"/>
      <c r="F69" s="350"/>
      <c r="G69" s="350"/>
      <c r="H69" s="350"/>
      <c r="I69" s="351"/>
      <c r="J69" s="249">
        <f>J68/7</f>
        <v>0</v>
      </c>
    </row>
    <row r="70" spans="1:11" ht="16.5" thickTop="1" thickBot="1" x14ac:dyDescent="0.25">
      <c r="A70" s="355" t="s">
        <v>501</v>
      </c>
      <c r="B70" s="356"/>
      <c r="C70" s="356"/>
      <c r="D70" s="356"/>
      <c r="E70" s="356"/>
      <c r="F70" s="356"/>
      <c r="G70" s="356"/>
      <c r="H70" s="356"/>
      <c r="I70" s="356"/>
      <c r="J70" s="356"/>
      <c r="K70" s="357"/>
    </row>
    <row r="71" spans="1:11" ht="30.75" thickTop="1" x14ac:dyDescent="0.2">
      <c r="A71" s="250" t="s">
        <v>502</v>
      </c>
      <c r="B71" s="251" t="s">
        <v>503</v>
      </c>
      <c r="C71" s="252"/>
      <c r="D71" s="253">
        <v>1101.95</v>
      </c>
      <c r="E71" s="254"/>
      <c r="F71" s="255">
        <v>1092.0999999999999</v>
      </c>
      <c r="G71" s="228">
        <f>AVERAGE(C71:F71)</f>
        <v>1097.0250000000001</v>
      </c>
      <c r="H71" s="230"/>
      <c r="I71" s="230"/>
      <c r="J71" s="228"/>
    </row>
    <row r="72" spans="1:11" ht="90" x14ac:dyDescent="0.25">
      <c r="A72" s="245" t="s">
        <v>504</v>
      </c>
      <c r="B72" s="251" t="s">
        <v>505</v>
      </c>
      <c r="C72" s="256"/>
      <c r="D72" s="253">
        <v>1750</v>
      </c>
      <c r="E72" s="254"/>
      <c r="F72" s="257">
        <v>1834.25</v>
      </c>
      <c r="G72" s="246">
        <f>AVERAGE(C72:F72)</f>
        <v>1792.125</v>
      </c>
      <c r="H72" s="230"/>
      <c r="I72" s="230"/>
      <c r="J72" s="228"/>
    </row>
    <row r="73" spans="1:11" x14ac:dyDescent="0.25">
      <c r="A73" s="245" t="s">
        <v>506</v>
      </c>
      <c r="B73" s="242" t="s">
        <v>507</v>
      </c>
      <c r="C73" s="247"/>
      <c r="D73" s="248"/>
      <c r="E73" s="226">
        <v>979.67</v>
      </c>
      <c r="F73" s="258">
        <v>1552.43</v>
      </c>
      <c r="G73" s="246">
        <f>AVERAGE(C73:F73)</f>
        <v>1266.05</v>
      </c>
      <c r="H73" s="259"/>
      <c r="I73" s="259"/>
      <c r="J73" s="246"/>
    </row>
    <row r="74" spans="1:11" x14ac:dyDescent="0.2">
      <c r="A74" s="334" t="s">
        <v>508</v>
      </c>
      <c r="B74" s="335"/>
      <c r="C74" s="335"/>
      <c r="D74" s="335"/>
      <c r="E74" s="335"/>
      <c r="F74" s="335"/>
      <c r="G74" s="335"/>
      <c r="H74" s="335"/>
      <c r="I74" s="336"/>
      <c r="J74" s="249">
        <f>SUM(J71:J73)</f>
        <v>0</v>
      </c>
    </row>
    <row r="75" spans="1:11" x14ac:dyDescent="0.2">
      <c r="A75" s="331" t="s">
        <v>499</v>
      </c>
      <c r="B75" s="332"/>
      <c r="C75" s="332"/>
      <c r="D75" s="332"/>
      <c r="E75" s="332"/>
      <c r="F75" s="332"/>
      <c r="G75" s="332"/>
      <c r="H75" s="332"/>
      <c r="I75" s="333"/>
      <c r="J75" s="249">
        <f>J74/60</f>
        <v>0</v>
      </c>
    </row>
    <row r="76" spans="1:11" ht="15.75" customHeight="1" x14ac:dyDescent="0.2">
      <c r="A76" s="334" t="s">
        <v>509</v>
      </c>
      <c r="B76" s="335"/>
      <c r="C76" s="335"/>
      <c r="D76" s="335"/>
      <c r="E76" s="335"/>
      <c r="F76" s="335"/>
      <c r="G76" s="335"/>
      <c r="H76" s="335"/>
      <c r="I76" s="336"/>
      <c r="J76" s="249">
        <f>J75/7</f>
        <v>0</v>
      </c>
      <c r="K76" s="213"/>
    </row>
    <row r="77" spans="1:11" ht="12.75" x14ac:dyDescent="0.2">
      <c r="G77" s="213"/>
      <c r="H77" s="213"/>
      <c r="I77" s="213"/>
      <c r="J77" s="213"/>
    </row>
    <row r="78" spans="1:11" ht="12.75" x14ac:dyDescent="0.2">
      <c r="G78" s="213"/>
      <c r="H78" s="213"/>
      <c r="I78" s="213"/>
      <c r="J78" s="213"/>
    </row>
    <row r="79" spans="1:11" ht="12.75" x14ac:dyDescent="0.2">
      <c r="G79" s="213"/>
      <c r="H79" s="213"/>
      <c r="I79" s="213"/>
      <c r="J79" s="213"/>
    </row>
    <row r="80" spans="1:11" ht="12.75" x14ac:dyDescent="0.2">
      <c r="G80" s="213"/>
      <c r="H80" s="213"/>
      <c r="I80" s="213"/>
      <c r="J80" s="213"/>
    </row>
    <row r="81" spans="1:10" ht="12.75" x14ac:dyDescent="0.2">
      <c r="A81" s="213"/>
      <c r="B81" s="213"/>
      <c r="C81" s="213"/>
      <c r="D81" s="213"/>
      <c r="E81" s="213"/>
      <c r="F81" s="213"/>
      <c r="G81" s="213"/>
      <c r="H81" s="213"/>
      <c r="I81" s="213"/>
      <c r="J81" s="213"/>
    </row>
    <row r="82" spans="1:10" ht="12.75" x14ac:dyDescent="0.2">
      <c r="A82" s="213"/>
      <c r="B82" s="213"/>
      <c r="C82" s="213"/>
      <c r="D82" s="213"/>
      <c r="E82" s="213"/>
      <c r="F82" s="213"/>
      <c r="G82" s="213"/>
      <c r="H82" s="213"/>
      <c r="I82" s="213"/>
      <c r="J82" s="213"/>
    </row>
    <row r="83" spans="1:10" ht="12.75" x14ac:dyDescent="0.2">
      <c r="A83" s="213"/>
      <c r="B83" s="213"/>
      <c r="C83" s="213"/>
      <c r="D83" s="213"/>
      <c r="E83" s="337"/>
      <c r="F83" s="337"/>
    </row>
    <row r="84" spans="1:10" ht="12.75" x14ac:dyDescent="0.2"/>
    <row r="85" spans="1:10" ht="12.75" x14ac:dyDescent="0.2"/>
    <row r="86" spans="1:10" ht="12.75" x14ac:dyDescent="0.2"/>
    <row r="87" spans="1:10" ht="12.75" x14ac:dyDescent="0.2"/>
    <row r="88" spans="1:10" ht="12.75" x14ac:dyDescent="0.2"/>
    <row r="89" spans="1:10" ht="12.75" x14ac:dyDescent="0.2"/>
    <row r="90" spans="1:10" ht="12.75" x14ac:dyDescent="0.2"/>
    <row r="91" spans="1:10" ht="12.75" x14ac:dyDescent="0.2"/>
    <row r="92" spans="1:10" ht="12.75" x14ac:dyDescent="0.2"/>
    <row r="93" spans="1:10" ht="12.75" x14ac:dyDescent="0.2"/>
    <row r="94" spans="1:10" ht="12.75" x14ac:dyDescent="0.2"/>
    <row r="95" spans="1:10" ht="12.75" x14ac:dyDescent="0.2"/>
    <row r="96" spans="1:10"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row r="105" ht="12.75" x14ac:dyDescent="0.2"/>
    <row r="106" ht="12.75" x14ac:dyDescent="0.2"/>
    <row r="107" ht="12.75" x14ac:dyDescent="0.2"/>
    <row r="108" ht="12.75" x14ac:dyDescent="0.2"/>
    <row r="109" ht="12.75" x14ac:dyDescent="0.2"/>
    <row r="110" ht="12.75" x14ac:dyDescent="0.2"/>
    <row r="111" ht="12.75" x14ac:dyDescent="0.2"/>
    <row r="112" ht="12.75" x14ac:dyDescent="0.2"/>
    <row r="113" ht="12.75" x14ac:dyDescent="0.2"/>
    <row r="114" ht="12.75" x14ac:dyDescent="0.2"/>
    <row r="115" ht="12.75" x14ac:dyDescent="0.2"/>
    <row r="116" ht="12.75" x14ac:dyDescent="0.2"/>
    <row r="117" ht="12.75" x14ac:dyDescent="0.2"/>
    <row r="118" ht="12.75" x14ac:dyDescent="0.2"/>
    <row r="119" ht="12.75" x14ac:dyDescent="0.2"/>
    <row r="120" ht="12.75" x14ac:dyDescent="0.2"/>
    <row r="121" ht="12.75" x14ac:dyDescent="0.2"/>
    <row r="122" ht="12.75" x14ac:dyDescent="0.2"/>
    <row r="123" ht="12.75" x14ac:dyDescent="0.2"/>
    <row r="124" ht="12.75" x14ac:dyDescent="0.2"/>
    <row r="125" ht="12.75" x14ac:dyDescent="0.2"/>
    <row r="126" ht="12.75" x14ac:dyDescent="0.2"/>
    <row r="127" ht="12.75" x14ac:dyDescent="0.2"/>
    <row r="128" ht="12.75" x14ac:dyDescent="0.2"/>
    <row r="129" ht="12.75" x14ac:dyDescent="0.2"/>
    <row r="130" ht="12.75" x14ac:dyDescent="0.2"/>
    <row r="131" ht="12.75" x14ac:dyDescent="0.2"/>
    <row r="132" ht="12.75" x14ac:dyDescent="0.2"/>
    <row r="133" ht="12.75" x14ac:dyDescent="0.2"/>
    <row r="134" ht="12.75" x14ac:dyDescent="0.2"/>
    <row r="135" ht="12.75" x14ac:dyDescent="0.2"/>
    <row r="136" ht="12.75" x14ac:dyDescent="0.2"/>
    <row r="137" ht="12.75" x14ac:dyDescent="0.2"/>
    <row r="138" ht="12.75" x14ac:dyDescent="0.2"/>
    <row r="139" ht="12.75" x14ac:dyDescent="0.2"/>
    <row r="140" ht="12.75" x14ac:dyDescent="0.2"/>
    <row r="141" ht="12.75" x14ac:dyDescent="0.2"/>
    <row r="142" ht="12.75" x14ac:dyDescent="0.2"/>
    <row r="143" ht="12.75" x14ac:dyDescent="0.2"/>
    <row r="144" ht="12.75" x14ac:dyDescent="0.2"/>
    <row r="145" ht="12.75" x14ac:dyDescent="0.2"/>
    <row r="146" ht="12.75" x14ac:dyDescent="0.2"/>
    <row r="147" ht="12.75" x14ac:dyDescent="0.2"/>
    <row r="148" ht="12.75" x14ac:dyDescent="0.2"/>
    <row r="149" ht="12.75" x14ac:dyDescent="0.2"/>
    <row r="150" ht="12.75" x14ac:dyDescent="0.2"/>
    <row r="151" ht="12.75" x14ac:dyDescent="0.2"/>
    <row r="152" ht="12.75" x14ac:dyDescent="0.2"/>
    <row r="153" ht="12.75" x14ac:dyDescent="0.2"/>
    <row r="154" ht="12.75" x14ac:dyDescent="0.2"/>
    <row r="155" ht="12.75" x14ac:dyDescent="0.2"/>
    <row r="156" ht="12.75" x14ac:dyDescent="0.2"/>
    <row r="157" ht="12.75" x14ac:dyDescent="0.2"/>
    <row r="158" ht="12.75" x14ac:dyDescent="0.2"/>
    <row r="159" ht="12.75" x14ac:dyDescent="0.2"/>
    <row r="160" ht="12.75" x14ac:dyDescent="0.2"/>
    <row r="161" ht="12.75" x14ac:dyDescent="0.2"/>
    <row r="162" ht="12.75" x14ac:dyDescent="0.2"/>
    <row r="163" ht="12.75" x14ac:dyDescent="0.2"/>
    <row r="164" ht="12.75" x14ac:dyDescent="0.2"/>
    <row r="165" ht="12.75" x14ac:dyDescent="0.2"/>
    <row r="166" ht="12.75" x14ac:dyDescent="0.2"/>
    <row r="167" ht="12.75" x14ac:dyDescent="0.2"/>
    <row r="168" ht="12.75" x14ac:dyDescent="0.2"/>
    <row r="169" ht="12.75" x14ac:dyDescent="0.2"/>
    <row r="170" ht="12.75" x14ac:dyDescent="0.2"/>
    <row r="171" ht="12.75" x14ac:dyDescent="0.2"/>
    <row r="172" ht="12.75" x14ac:dyDescent="0.2"/>
    <row r="173" ht="12.75" x14ac:dyDescent="0.2"/>
    <row r="174" ht="12.75" x14ac:dyDescent="0.2"/>
    <row r="175" ht="12.75" x14ac:dyDescent="0.2"/>
    <row r="176" ht="12.75" x14ac:dyDescent="0.2"/>
    <row r="177" ht="12.75" x14ac:dyDescent="0.2"/>
    <row r="178" ht="12.75" x14ac:dyDescent="0.2"/>
    <row r="179" ht="12.75" x14ac:dyDescent="0.2"/>
    <row r="180" ht="12.75" x14ac:dyDescent="0.2"/>
    <row r="181" ht="12.75" x14ac:dyDescent="0.2"/>
    <row r="182" ht="12.75" x14ac:dyDescent="0.2"/>
    <row r="183" ht="12.75" x14ac:dyDescent="0.2"/>
    <row r="184" ht="12.75" x14ac:dyDescent="0.2"/>
    <row r="185" ht="12.75" x14ac:dyDescent="0.2"/>
    <row r="186" ht="12.75" x14ac:dyDescent="0.2"/>
    <row r="187" ht="12.75" x14ac:dyDescent="0.2"/>
    <row r="188" ht="12.75" x14ac:dyDescent="0.2"/>
    <row r="189" ht="12.75" x14ac:dyDescent="0.2"/>
    <row r="190" ht="12.75" x14ac:dyDescent="0.2"/>
    <row r="191" ht="12.75" x14ac:dyDescent="0.2"/>
    <row r="192" ht="12.75" x14ac:dyDescent="0.2"/>
    <row r="193" ht="12.75" x14ac:dyDescent="0.2"/>
    <row r="194" ht="12.75" x14ac:dyDescent="0.2"/>
    <row r="195" ht="12.75" x14ac:dyDescent="0.2"/>
    <row r="196" ht="12.75" x14ac:dyDescent="0.2"/>
    <row r="197" ht="12.75" x14ac:dyDescent="0.2"/>
    <row r="198" ht="12.75" x14ac:dyDescent="0.2"/>
    <row r="199" ht="12.75" x14ac:dyDescent="0.2"/>
    <row r="200" ht="12.75" x14ac:dyDescent="0.2"/>
    <row r="201" ht="12.75" x14ac:dyDescent="0.2"/>
    <row r="202" ht="12.75" x14ac:dyDescent="0.2"/>
    <row r="203" ht="12.75" x14ac:dyDescent="0.2"/>
    <row r="204" ht="12.75" x14ac:dyDescent="0.2"/>
    <row r="205" ht="12.75" x14ac:dyDescent="0.2"/>
    <row r="206" ht="12.75" x14ac:dyDescent="0.2"/>
    <row r="207" ht="12.75" x14ac:dyDescent="0.2"/>
    <row r="208" ht="12.75" x14ac:dyDescent="0.2"/>
    <row r="209" ht="12.75" x14ac:dyDescent="0.2"/>
    <row r="210" ht="12.75" x14ac:dyDescent="0.2"/>
    <row r="211" ht="12.75" x14ac:dyDescent="0.2"/>
    <row r="212" ht="12.75" x14ac:dyDescent="0.2"/>
    <row r="213" ht="12.75" x14ac:dyDescent="0.2"/>
    <row r="214" ht="12.75" x14ac:dyDescent="0.2"/>
    <row r="215" ht="12.75" x14ac:dyDescent="0.2"/>
    <row r="216" ht="12.75" x14ac:dyDescent="0.2"/>
    <row r="217" ht="12.75" x14ac:dyDescent="0.2"/>
    <row r="218" ht="12.75" x14ac:dyDescent="0.2"/>
    <row r="219" ht="12.75" x14ac:dyDescent="0.2"/>
    <row r="220" ht="12.75" x14ac:dyDescent="0.2"/>
    <row r="221" ht="12.75" x14ac:dyDescent="0.2"/>
    <row r="222" ht="12.75" x14ac:dyDescent="0.2"/>
    <row r="223" ht="12.75" x14ac:dyDescent="0.2"/>
    <row r="224" ht="12.75" x14ac:dyDescent="0.2"/>
    <row r="225" ht="12.75" x14ac:dyDescent="0.2"/>
    <row r="226" ht="12.75" x14ac:dyDescent="0.2"/>
    <row r="227" ht="12.75" x14ac:dyDescent="0.2"/>
    <row r="228" ht="12.75" x14ac:dyDescent="0.2"/>
    <row r="229" ht="12.75" x14ac:dyDescent="0.2"/>
    <row r="230" ht="12.75" x14ac:dyDescent="0.2"/>
    <row r="231" ht="12.75" x14ac:dyDescent="0.2"/>
    <row r="232" ht="12.75" x14ac:dyDescent="0.2"/>
    <row r="233" ht="12.75" x14ac:dyDescent="0.2"/>
    <row r="234" ht="12.75" x14ac:dyDescent="0.2"/>
    <row r="235" ht="12.75" x14ac:dyDescent="0.2"/>
    <row r="236" ht="12.75" x14ac:dyDescent="0.2"/>
    <row r="237" ht="12.75" x14ac:dyDescent="0.2"/>
    <row r="238" ht="12.75" x14ac:dyDescent="0.2"/>
    <row r="239" ht="12.75" x14ac:dyDescent="0.2"/>
    <row r="240" ht="12.75" x14ac:dyDescent="0.2"/>
    <row r="241" ht="12.75" x14ac:dyDescent="0.2"/>
    <row r="242" ht="12.75" x14ac:dyDescent="0.2"/>
    <row r="243" ht="12.75" x14ac:dyDescent="0.2"/>
    <row r="244" ht="12.75" x14ac:dyDescent="0.2"/>
    <row r="245" ht="12.75" x14ac:dyDescent="0.2"/>
    <row r="246" ht="12.75" x14ac:dyDescent="0.2"/>
    <row r="247" ht="12.75" x14ac:dyDescent="0.2"/>
    <row r="248" ht="12.75" x14ac:dyDescent="0.2"/>
    <row r="249" ht="12.75" x14ac:dyDescent="0.2"/>
    <row r="250" ht="12.75" x14ac:dyDescent="0.2"/>
    <row r="251" ht="12.75" x14ac:dyDescent="0.2"/>
    <row r="252" ht="12.75" x14ac:dyDescent="0.2"/>
    <row r="253" ht="12.75" x14ac:dyDescent="0.2"/>
    <row r="254" ht="12.75" x14ac:dyDescent="0.2"/>
    <row r="255" ht="12.75" x14ac:dyDescent="0.2"/>
    <row r="256" ht="12.75" x14ac:dyDescent="0.2"/>
    <row r="257" ht="12.75" x14ac:dyDescent="0.2"/>
    <row r="258" ht="12.75" x14ac:dyDescent="0.2"/>
    <row r="259" ht="12.75" x14ac:dyDescent="0.2"/>
    <row r="260" ht="12.75" x14ac:dyDescent="0.2"/>
    <row r="261" ht="12.75" x14ac:dyDescent="0.2"/>
    <row r="262" ht="12.75" x14ac:dyDescent="0.2"/>
    <row r="263" ht="12.75" x14ac:dyDescent="0.2"/>
    <row r="264" ht="12.75" x14ac:dyDescent="0.2"/>
    <row r="265" ht="12.75" x14ac:dyDescent="0.2"/>
    <row r="266" ht="12.75" x14ac:dyDescent="0.2"/>
    <row r="267" ht="12.75" x14ac:dyDescent="0.2"/>
    <row r="268" ht="12.75" x14ac:dyDescent="0.2"/>
    <row r="269" ht="12.75" x14ac:dyDescent="0.2"/>
    <row r="270" ht="12.75" x14ac:dyDescent="0.2"/>
    <row r="271" ht="12.75" x14ac:dyDescent="0.2"/>
    <row r="272" ht="12.75" x14ac:dyDescent="0.2"/>
    <row r="273" ht="12.75" x14ac:dyDescent="0.2"/>
    <row r="274" ht="12.75" x14ac:dyDescent="0.2"/>
    <row r="275" ht="12.75" x14ac:dyDescent="0.2"/>
    <row r="276" ht="12.75" x14ac:dyDescent="0.2"/>
    <row r="277" ht="12.75" x14ac:dyDescent="0.2"/>
    <row r="278" ht="12.75" x14ac:dyDescent="0.2"/>
    <row r="279" ht="12.75" x14ac:dyDescent="0.2"/>
    <row r="280" ht="12.75" x14ac:dyDescent="0.2"/>
    <row r="281" ht="12.75" x14ac:dyDescent="0.2"/>
    <row r="282" ht="12.75" x14ac:dyDescent="0.2"/>
    <row r="283" ht="12.75" x14ac:dyDescent="0.2"/>
    <row r="284" ht="12.75" x14ac:dyDescent="0.2"/>
    <row r="285" ht="12.75" x14ac:dyDescent="0.2"/>
    <row r="286" ht="12.75" x14ac:dyDescent="0.2"/>
    <row r="287" ht="12.75" x14ac:dyDescent="0.2"/>
    <row r="288" ht="12.75" x14ac:dyDescent="0.2"/>
    <row r="289" ht="12.75" x14ac:dyDescent="0.2"/>
    <row r="290" ht="12.75" x14ac:dyDescent="0.2"/>
    <row r="291" ht="12.75" x14ac:dyDescent="0.2"/>
    <row r="292" ht="12.75" x14ac:dyDescent="0.2"/>
    <row r="293" ht="12.75" x14ac:dyDescent="0.2"/>
    <row r="294" ht="12.75" x14ac:dyDescent="0.2"/>
    <row r="295" ht="12.75" x14ac:dyDescent="0.2"/>
    <row r="296" ht="12.75" x14ac:dyDescent="0.2"/>
    <row r="297" ht="12.75" x14ac:dyDescent="0.2"/>
    <row r="298" ht="12.75" x14ac:dyDescent="0.2"/>
    <row r="299" ht="12.75" x14ac:dyDescent="0.2"/>
    <row r="300" ht="12.75" x14ac:dyDescent="0.2"/>
    <row r="301" ht="12.75" x14ac:dyDescent="0.2"/>
    <row r="302" ht="12.75" x14ac:dyDescent="0.2"/>
    <row r="303" ht="12.75" x14ac:dyDescent="0.2"/>
    <row r="304" ht="12.75" x14ac:dyDescent="0.2"/>
    <row r="305" ht="12.75" x14ac:dyDescent="0.2"/>
    <row r="306" ht="12.75" x14ac:dyDescent="0.2"/>
    <row r="307" ht="12.75" x14ac:dyDescent="0.2"/>
    <row r="308" ht="12.75" x14ac:dyDescent="0.2"/>
    <row r="309" ht="12.75" x14ac:dyDescent="0.2"/>
    <row r="310" ht="12.75" x14ac:dyDescent="0.2"/>
    <row r="311" ht="12.75" x14ac:dyDescent="0.2"/>
    <row r="312" ht="12.75" x14ac:dyDescent="0.2"/>
    <row r="313" ht="12.75" x14ac:dyDescent="0.2"/>
    <row r="314" ht="12.75" x14ac:dyDescent="0.2"/>
    <row r="315" ht="12.75" x14ac:dyDescent="0.2"/>
    <row r="316" ht="12.75" x14ac:dyDescent="0.2"/>
    <row r="317" ht="12.75" x14ac:dyDescent="0.2"/>
    <row r="318" ht="12.75" x14ac:dyDescent="0.2"/>
    <row r="319" ht="12.75" x14ac:dyDescent="0.2"/>
    <row r="320" ht="12.75" x14ac:dyDescent="0.2"/>
    <row r="321" ht="12.75" x14ac:dyDescent="0.2"/>
    <row r="322" ht="12.75" x14ac:dyDescent="0.2"/>
    <row r="323" ht="12.75" x14ac:dyDescent="0.2"/>
    <row r="324" ht="12.75" x14ac:dyDescent="0.2"/>
    <row r="325" ht="12.75" x14ac:dyDescent="0.2"/>
    <row r="326" ht="12.75" x14ac:dyDescent="0.2"/>
    <row r="327" ht="12.75" x14ac:dyDescent="0.2"/>
    <row r="328" ht="12.75" x14ac:dyDescent="0.2"/>
    <row r="329" ht="12.75" x14ac:dyDescent="0.2"/>
    <row r="330" ht="12.75" x14ac:dyDescent="0.2"/>
    <row r="331" ht="12.75" x14ac:dyDescent="0.2"/>
    <row r="332" ht="12.75" x14ac:dyDescent="0.2"/>
    <row r="333" ht="12.75" x14ac:dyDescent="0.2"/>
    <row r="334" ht="12.75" x14ac:dyDescent="0.2"/>
    <row r="335" ht="12.75" x14ac:dyDescent="0.2"/>
    <row r="336" ht="12.75" x14ac:dyDescent="0.2"/>
    <row r="337" ht="12.75" x14ac:dyDescent="0.2"/>
    <row r="338" ht="12.75" x14ac:dyDescent="0.2"/>
    <row r="339" ht="12.75" x14ac:dyDescent="0.2"/>
    <row r="340" ht="12.75" x14ac:dyDescent="0.2"/>
    <row r="341" ht="12.75" x14ac:dyDescent="0.2"/>
    <row r="342" ht="12.75" x14ac:dyDescent="0.2"/>
    <row r="343" ht="12.75" x14ac:dyDescent="0.2"/>
    <row r="344" ht="12.75" x14ac:dyDescent="0.2"/>
    <row r="345" ht="12.75" x14ac:dyDescent="0.2"/>
    <row r="346" ht="12.75" x14ac:dyDescent="0.2"/>
    <row r="347" ht="12.75" x14ac:dyDescent="0.2"/>
    <row r="348" ht="12.75" x14ac:dyDescent="0.2"/>
    <row r="349" ht="12.75" x14ac:dyDescent="0.2"/>
    <row r="350" ht="12.75" x14ac:dyDescent="0.2"/>
    <row r="351" ht="12.75" x14ac:dyDescent="0.2"/>
    <row r="352" ht="12.75" x14ac:dyDescent="0.2"/>
    <row r="353" ht="12.75" x14ac:dyDescent="0.2"/>
    <row r="354" ht="12.75" x14ac:dyDescent="0.2"/>
    <row r="355" ht="12.75" x14ac:dyDescent="0.2"/>
    <row r="356" ht="12.75" x14ac:dyDescent="0.2"/>
    <row r="357" ht="12.75" x14ac:dyDescent="0.2"/>
    <row r="358" ht="12.75" x14ac:dyDescent="0.2"/>
    <row r="359" ht="12.75" x14ac:dyDescent="0.2"/>
    <row r="360" ht="12.75" x14ac:dyDescent="0.2"/>
    <row r="361" ht="12.75" x14ac:dyDescent="0.2"/>
    <row r="362" ht="12.75" x14ac:dyDescent="0.2"/>
    <row r="363" ht="12.75" x14ac:dyDescent="0.2"/>
    <row r="364" ht="12.75" x14ac:dyDescent="0.2"/>
    <row r="365" ht="12.75" x14ac:dyDescent="0.2"/>
    <row r="366" ht="12.75" x14ac:dyDescent="0.2"/>
    <row r="367" ht="12.75" x14ac:dyDescent="0.2"/>
    <row r="368" ht="12.75" x14ac:dyDescent="0.2"/>
    <row r="369" ht="12.75" x14ac:dyDescent="0.2"/>
    <row r="370" ht="12.75" x14ac:dyDescent="0.2"/>
    <row r="371" ht="12.75" x14ac:dyDescent="0.2"/>
    <row r="372" ht="12.75" x14ac:dyDescent="0.2"/>
    <row r="373" ht="12.75" x14ac:dyDescent="0.2"/>
    <row r="374" ht="12.75" x14ac:dyDescent="0.2"/>
    <row r="375" ht="12.75" x14ac:dyDescent="0.2"/>
    <row r="376" ht="12.75" x14ac:dyDescent="0.2"/>
    <row r="377" ht="12.75" x14ac:dyDescent="0.2"/>
    <row r="378" ht="12.75" x14ac:dyDescent="0.2"/>
    <row r="379" ht="12.75" x14ac:dyDescent="0.2"/>
    <row r="380" ht="12.75" x14ac:dyDescent="0.2"/>
    <row r="381" ht="12.75" x14ac:dyDescent="0.2"/>
    <row r="382" ht="12.75" x14ac:dyDescent="0.2"/>
    <row r="383" ht="12.75" x14ac:dyDescent="0.2"/>
    <row r="384" ht="12.75" x14ac:dyDescent="0.2"/>
    <row r="385" ht="12.75" x14ac:dyDescent="0.2"/>
    <row r="386" ht="12.75" x14ac:dyDescent="0.2"/>
    <row r="387" ht="12.75" x14ac:dyDescent="0.2"/>
    <row r="388" ht="12.75" x14ac:dyDescent="0.2"/>
    <row r="389" ht="12.75" x14ac:dyDescent="0.2"/>
    <row r="390" ht="12.75" x14ac:dyDescent="0.2"/>
    <row r="391" ht="12.75" x14ac:dyDescent="0.2"/>
    <row r="392" ht="12.75" x14ac:dyDescent="0.2"/>
    <row r="393" ht="12.75" x14ac:dyDescent="0.2"/>
    <row r="394" ht="12.75" x14ac:dyDescent="0.2"/>
    <row r="395" ht="12.75" x14ac:dyDescent="0.2"/>
    <row r="396" ht="12.75" x14ac:dyDescent="0.2"/>
    <row r="397" ht="12.75" x14ac:dyDescent="0.2"/>
    <row r="398" ht="12.75" x14ac:dyDescent="0.2"/>
    <row r="399" ht="12.75" x14ac:dyDescent="0.2"/>
    <row r="400" ht="12.75" x14ac:dyDescent="0.2"/>
    <row r="401" ht="12.75" x14ac:dyDescent="0.2"/>
    <row r="402" ht="12.75" x14ac:dyDescent="0.2"/>
    <row r="403" ht="12.75" x14ac:dyDescent="0.2"/>
    <row r="404" ht="12.75" x14ac:dyDescent="0.2"/>
    <row r="405" ht="12.75" x14ac:dyDescent="0.2"/>
    <row r="406" ht="12.75" x14ac:dyDescent="0.2"/>
    <row r="407" ht="12.75" x14ac:dyDescent="0.2"/>
    <row r="408" ht="12.75" x14ac:dyDescent="0.2"/>
    <row r="409" ht="12.75" x14ac:dyDescent="0.2"/>
    <row r="410" ht="12.75" x14ac:dyDescent="0.2"/>
    <row r="411" ht="12.75" x14ac:dyDescent="0.2"/>
    <row r="412" ht="12.75" x14ac:dyDescent="0.2"/>
    <row r="413" ht="12.75" x14ac:dyDescent="0.2"/>
    <row r="414" ht="12.75" x14ac:dyDescent="0.2"/>
    <row r="415" ht="12.75" x14ac:dyDescent="0.2"/>
    <row r="416" ht="12.75" x14ac:dyDescent="0.2"/>
    <row r="417" ht="12.75" x14ac:dyDescent="0.2"/>
    <row r="418" ht="12.75" x14ac:dyDescent="0.2"/>
    <row r="419" ht="12.75" x14ac:dyDescent="0.2"/>
    <row r="420" ht="12.75" x14ac:dyDescent="0.2"/>
    <row r="421" ht="12.75" x14ac:dyDescent="0.2"/>
    <row r="422" ht="12.75" x14ac:dyDescent="0.2"/>
    <row r="423" ht="12.75" x14ac:dyDescent="0.2"/>
    <row r="424" ht="12.75" x14ac:dyDescent="0.2"/>
    <row r="425" ht="12.75" x14ac:dyDescent="0.2"/>
    <row r="426" ht="12.75" x14ac:dyDescent="0.2"/>
    <row r="427" ht="12.75" x14ac:dyDescent="0.2"/>
    <row r="428" ht="12.75" x14ac:dyDescent="0.2"/>
    <row r="429" ht="12.75" x14ac:dyDescent="0.2"/>
    <row r="430" ht="12.75" x14ac:dyDescent="0.2"/>
    <row r="431" ht="12.75" x14ac:dyDescent="0.2"/>
    <row r="432" ht="12.75" x14ac:dyDescent="0.2"/>
    <row r="433" ht="12.75" x14ac:dyDescent="0.2"/>
    <row r="434" ht="12.75" x14ac:dyDescent="0.2"/>
    <row r="435" ht="12.75" x14ac:dyDescent="0.2"/>
    <row r="436" ht="12.75" x14ac:dyDescent="0.2"/>
    <row r="437" ht="12.75" x14ac:dyDescent="0.2"/>
    <row r="438" ht="12.75" x14ac:dyDescent="0.2"/>
    <row r="439" ht="12.75" x14ac:dyDescent="0.2"/>
    <row r="440" ht="12.75" x14ac:dyDescent="0.2"/>
    <row r="441" ht="12.75" x14ac:dyDescent="0.2"/>
    <row r="442" ht="12.75" x14ac:dyDescent="0.2"/>
    <row r="443" ht="12.75" x14ac:dyDescent="0.2"/>
    <row r="444" ht="12.75" x14ac:dyDescent="0.2"/>
    <row r="445" ht="12.75" x14ac:dyDescent="0.2"/>
    <row r="446" ht="12.75" x14ac:dyDescent="0.2"/>
    <row r="447" ht="12.75" x14ac:dyDescent="0.2"/>
    <row r="448" ht="12.75" x14ac:dyDescent="0.2"/>
    <row r="449" ht="12.75" x14ac:dyDescent="0.2"/>
    <row r="450" ht="12.75" x14ac:dyDescent="0.2"/>
    <row r="451" ht="12.75" x14ac:dyDescent="0.2"/>
    <row r="452" ht="12.75" x14ac:dyDescent="0.2"/>
    <row r="453" ht="12.75" x14ac:dyDescent="0.2"/>
    <row r="454" ht="12.75" x14ac:dyDescent="0.2"/>
    <row r="455" ht="12.75" x14ac:dyDescent="0.2"/>
    <row r="456" ht="12.75" x14ac:dyDescent="0.2"/>
    <row r="457" ht="12.75" x14ac:dyDescent="0.2"/>
    <row r="458" ht="12.75" x14ac:dyDescent="0.2"/>
    <row r="459" ht="12.75" x14ac:dyDescent="0.2"/>
    <row r="460" ht="12.75" x14ac:dyDescent="0.2"/>
    <row r="461" ht="12.75" x14ac:dyDescent="0.2"/>
    <row r="462" ht="12.75" x14ac:dyDescent="0.2"/>
    <row r="463" ht="12.75" x14ac:dyDescent="0.2"/>
    <row r="464" ht="12.75" x14ac:dyDescent="0.2"/>
    <row r="465" ht="12.75" x14ac:dyDescent="0.2"/>
    <row r="466" ht="12.75" x14ac:dyDescent="0.2"/>
    <row r="467" ht="12.75" x14ac:dyDescent="0.2"/>
    <row r="468" ht="12.75" x14ac:dyDescent="0.2"/>
    <row r="469" ht="12.75" x14ac:dyDescent="0.2"/>
    <row r="470" ht="12.75" x14ac:dyDescent="0.2"/>
    <row r="471" ht="12.75" x14ac:dyDescent="0.2"/>
    <row r="472" ht="12.75" x14ac:dyDescent="0.2"/>
    <row r="473" ht="12.75" x14ac:dyDescent="0.2"/>
    <row r="474" ht="12.75" x14ac:dyDescent="0.2"/>
    <row r="475" ht="12.75" x14ac:dyDescent="0.2"/>
    <row r="476" ht="12.75" x14ac:dyDescent="0.2"/>
    <row r="477" ht="12.75" x14ac:dyDescent="0.2"/>
    <row r="478" ht="12.75" x14ac:dyDescent="0.2"/>
    <row r="479" ht="12.75" x14ac:dyDescent="0.2"/>
    <row r="480" ht="12.75" x14ac:dyDescent="0.2"/>
    <row r="481" ht="12.75" x14ac:dyDescent="0.2"/>
    <row r="482" ht="12.75" x14ac:dyDescent="0.2"/>
    <row r="483" ht="12.75" x14ac:dyDescent="0.2"/>
    <row r="484" ht="12.75" x14ac:dyDescent="0.2"/>
    <row r="485" ht="12.75" x14ac:dyDescent="0.2"/>
    <row r="486" ht="12.75" x14ac:dyDescent="0.2"/>
    <row r="487" ht="12.75" x14ac:dyDescent="0.2"/>
    <row r="488" ht="12.75" x14ac:dyDescent="0.2"/>
    <row r="489" ht="12.75" x14ac:dyDescent="0.2"/>
    <row r="490" ht="12.75" x14ac:dyDescent="0.2"/>
    <row r="491" ht="12.75" x14ac:dyDescent="0.2"/>
    <row r="492" ht="12.75" x14ac:dyDescent="0.2"/>
    <row r="493" ht="12.75" x14ac:dyDescent="0.2"/>
    <row r="494" ht="12.75" x14ac:dyDescent="0.2"/>
    <row r="495" ht="12.75" x14ac:dyDescent="0.2"/>
    <row r="496" ht="12.75" x14ac:dyDescent="0.2"/>
    <row r="497" ht="12.75" x14ac:dyDescent="0.2"/>
    <row r="498" ht="12.75" x14ac:dyDescent="0.2"/>
    <row r="499" ht="12.75" x14ac:dyDescent="0.2"/>
    <row r="500" ht="12.75" x14ac:dyDescent="0.2"/>
    <row r="501" ht="12.75" x14ac:dyDescent="0.2"/>
    <row r="502" ht="12.75" x14ac:dyDescent="0.2"/>
    <row r="503" ht="12.75" x14ac:dyDescent="0.2"/>
    <row r="504" ht="12.75" x14ac:dyDescent="0.2"/>
    <row r="505" ht="12.75" x14ac:dyDescent="0.2"/>
    <row r="506" ht="12.75" x14ac:dyDescent="0.2"/>
    <row r="507" ht="12.75" x14ac:dyDescent="0.2"/>
    <row r="508" ht="12.75" x14ac:dyDescent="0.2"/>
    <row r="509" ht="12.75" x14ac:dyDescent="0.2"/>
    <row r="510" ht="12.75" x14ac:dyDescent="0.2"/>
    <row r="511" ht="12.75" x14ac:dyDescent="0.2"/>
    <row r="512" ht="12.75" x14ac:dyDescent="0.2"/>
    <row r="513" ht="12.75" x14ac:dyDescent="0.2"/>
    <row r="514" ht="12.75" x14ac:dyDescent="0.2"/>
    <row r="515" ht="12.75" x14ac:dyDescent="0.2"/>
    <row r="516" ht="12.75" x14ac:dyDescent="0.2"/>
    <row r="517" ht="12.75" x14ac:dyDescent="0.2"/>
    <row r="518" ht="12.75" x14ac:dyDescent="0.2"/>
    <row r="519" ht="12.75" x14ac:dyDescent="0.2"/>
    <row r="520" ht="12.75" x14ac:dyDescent="0.2"/>
    <row r="521" ht="12.75" x14ac:dyDescent="0.2"/>
    <row r="522" ht="12.75" x14ac:dyDescent="0.2"/>
    <row r="523" ht="12.75" x14ac:dyDescent="0.2"/>
    <row r="524" ht="12.75" x14ac:dyDescent="0.2"/>
    <row r="525" ht="12.75" x14ac:dyDescent="0.2"/>
    <row r="526" ht="12.75" x14ac:dyDescent="0.2"/>
    <row r="527" ht="12.75" x14ac:dyDescent="0.2"/>
    <row r="528" ht="12.75" x14ac:dyDescent="0.2"/>
    <row r="529" ht="12.75" x14ac:dyDescent="0.2"/>
    <row r="530" ht="12.75" x14ac:dyDescent="0.2"/>
    <row r="531" ht="12.75" x14ac:dyDescent="0.2"/>
    <row r="532" ht="12.75" x14ac:dyDescent="0.2"/>
    <row r="533" ht="12.75" x14ac:dyDescent="0.2"/>
    <row r="534" ht="12.75" x14ac:dyDescent="0.2"/>
    <row r="535" ht="12.75" x14ac:dyDescent="0.2"/>
    <row r="536" ht="12.75" x14ac:dyDescent="0.2"/>
    <row r="537" ht="12.75" x14ac:dyDescent="0.2"/>
    <row r="538" ht="12.75" x14ac:dyDescent="0.2"/>
    <row r="539" ht="12.75" x14ac:dyDescent="0.2"/>
    <row r="540" ht="12.75" x14ac:dyDescent="0.2"/>
    <row r="541" ht="12.75" x14ac:dyDescent="0.2"/>
    <row r="542" ht="12.75" x14ac:dyDescent="0.2"/>
    <row r="543" ht="12.75" x14ac:dyDescent="0.2"/>
    <row r="544" ht="12.75" x14ac:dyDescent="0.2"/>
    <row r="545" ht="12.75" x14ac:dyDescent="0.2"/>
    <row r="546" ht="12.75" x14ac:dyDescent="0.2"/>
    <row r="547" ht="12.75" x14ac:dyDescent="0.2"/>
    <row r="548" ht="12.75" x14ac:dyDescent="0.2"/>
    <row r="549" ht="12.75" x14ac:dyDescent="0.2"/>
    <row r="550" ht="12.75" x14ac:dyDescent="0.2"/>
    <row r="551" ht="12.75" x14ac:dyDescent="0.2"/>
    <row r="552" ht="12.75" x14ac:dyDescent="0.2"/>
    <row r="553" ht="12.75" x14ac:dyDescent="0.2"/>
    <row r="554" ht="12.75" x14ac:dyDescent="0.2"/>
    <row r="555" ht="12.75" x14ac:dyDescent="0.2"/>
    <row r="556" ht="12.75" x14ac:dyDescent="0.2"/>
    <row r="557" ht="12.75" x14ac:dyDescent="0.2"/>
    <row r="558" ht="12.75" x14ac:dyDescent="0.2"/>
    <row r="559" ht="12.75" x14ac:dyDescent="0.2"/>
    <row r="560" ht="12.75" x14ac:dyDescent="0.2"/>
    <row r="561" ht="12.75" x14ac:dyDescent="0.2"/>
    <row r="562" ht="12.75" x14ac:dyDescent="0.2"/>
    <row r="563" ht="12.75" x14ac:dyDescent="0.2"/>
    <row r="564" ht="12.75" x14ac:dyDescent="0.2"/>
    <row r="565" ht="12.75" x14ac:dyDescent="0.2"/>
    <row r="566" ht="12.75" x14ac:dyDescent="0.2"/>
    <row r="567" ht="12.75" x14ac:dyDescent="0.2"/>
    <row r="568" ht="12.75" x14ac:dyDescent="0.2"/>
    <row r="569" ht="12.75" x14ac:dyDescent="0.2"/>
    <row r="570" ht="12.75" x14ac:dyDescent="0.2"/>
    <row r="571" ht="12.75" x14ac:dyDescent="0.2"/>
    <row r="572" ht="12.75" x14ac:dyDescent="0.2"/>
    <row r="573" ht="12.75" x14ac:dyDescent="0.2"/>
    <row r="574" ht="12.75" x14ac:dyDescent="0.2"/>
    <row r="575" ht="12.75" x14ac:dyDescent="0.2"/>
    <row r="576" ht="12.75" x14ac:dyDescent="0.2"/>
    <row r="577" ht="12.75" x14ac:dyDescent="0.2"/>
    <row r="578" ht="12.75" x14ac:dyDescent="0.2"/>
    <row r="579" ht="12.75" x14ac:dyDescent="0.2"/>
    <row r="580" ht="12.75" x14ac:dyDescent="0.2"/>
    <row r="581" ht="12.75" x14ac:dyDescent="0.2"/>
    <row r="582" ht="12.75" x14ac:dyDescent="0.2"/>
    <row r="583" ht="12.75" x14ac:dyDescent="0.2"/>
    <row r="584" ht="12.75" x14ac:dyDescent="0.2"/>
    <row r="585" ht="12.75" x14ac:dyDescent="0.2"/>
    <row r="586" ht="12.75" x14ac:dyDescent="0.2"/>
    <row r="587" ht="12.75" x14ac:dyDescent="0.2"/>
    <row r="588" ht="12.75" x14ac:dyDescent="0.2"/>
    <row r="589" ht="12.75" x14ac:dyDescent="0.2"/>
    <row r="590" ht="12.75" x14ac:dyDescent="0.2"/>
    <row r="591" ht="12.75" x14ac:dyDescent="0.2"/>
    <row r="592" ht="12.75" x14ac:dyDescent="0.2"/>
    <row r="593" ht="12.75" x14ac:dyDescent="0.2"/>
    <row r="594" ht="12.75" x14ac:dyDescent="0.2"/>
    <row r="595" ht="12.75" x14ac:dyDescent="0.2"/>
    <row r="596" ht="12.75" x14ac:dyDescent="0.2"/>
    <row r="597" ht="12.75" x14ac:dyDescent="0.2"/>
    <row r="598" ht="12.75" x14ac:dyDescent="0.2"/>
    <row r="599" ht="12.75" x14ac:dyDescent="0.2"/>
    <row r="600" ht="12.75" x14ac:dyDescent="0.2"/>
    <row r="601" ht="12.75" x14ac:dyDescent="0.2"/>
    <row r="602" ht="12.75" x14ac:dyDescent="0.2"/>
    <row r="603" ht="12.75" x14ac:dyDescent="0.2"/>
    <row r="604" ht="12.75" x14ac:dyDescent="0.2"/>
    <row r="605" ht="12.75" x14ac:dyDescent="0.2"/>
    <row r="606" ht="12.75" x14ac:dyDescent="0.2"/>
    <row r="607" ht="12.75" x14ac:dyDescent="0.2"/>
    <row r="608" ht="12.75" x14ac:dyDescent="0.2"/>
    <row r="609" ht="12.75" x14ac:dyDescent="0.2"/>
    <row r="610" ht="12.75" x14ac:dyDescent="0.2"/>
    <row r="611" ht="12.75" x14ac:dyDescent="0.2"/>
    <row r="612" ht="12.75" x14ac:dyDescent="0.2"/>
    <row r="613" ht="12.75" x14ac:dyDescent="0.2"/>
    <row r="614" ht="12.75" x14ac:dyDescent="0.2"/>
    <row r="615" ht="12.75" x14ac:dyDescent="0.2"/>
    <row r="616" ht="12.75" x14ac:dyDescent="0.2"/>
    <row r="617" ht="12.75" x14ac:dyDescent="0.2"/>
    <row r="618" ht="12.75" x14ac:dyDescent="0.2"/>
    <row r="619" ht="12.75" x14ac:dyDescent="0.2"/>
    <row r="620" ht="12.75" x14ac:dyDescent="0.2"/>
    <row r="621" ht="12.75" x14ac:dyDescent="0.2"/>
    <row r="622" ht="12.75" x14ac:dyDescent="0.2"/>
    <row r="623" ht="12.75" x14ac:dyDescent="0.2"/>
    <row r="624" ht="12.75" x14ac:dyDescent="0.2"/>
    <row r="625" ht="12.75" x14ac:dyDescent="0.2"/>
    <row r="626" ht="12.75" x14ac:dyDescent="0.2"/>
    <row r="627" ht="12.75" x14ac:dyDescent="0.2"/>
    <row r="628" ht="12.75" x14ac:dyDescent="0.2"/>
    <row r="629" ht="12.75" x14ac:dyDescent="0.2"/>
    <row r="630" ht="12.75" x14ac:dyDescent="0.2"/>
    <row r="631" ht="12.75" x14ac:dyDescent="0.2"/>
    <row r="632" ht="12.75" x14ac:dyDescent="0.2"/>
    <row r="633" ht="12.75" x14ac:dyDescent="0.2"/>
    <row r="634" ht="12.75" x14ac:dyDescent="0.2"/>
    <row r="635" ht="12.75" x14ac:dyDescent="0.2"/>
    <row r="636" ht="12.75" x14ac:dyDescent="0.2"/>
    <row r="637" ht="12.75" x14ac:dyDescent="0.2"/>
    <row r="638" ht="12.75" x14ac:dyDescent="0.2"/>
    <row r="639" ht="12.75" x14ac:dyDescent="0.2"/>
    <row r="640" ht="12.75" x14ac:dyDescent="0.2"/>
    <row r="641" ht="12.75" x14ac:dyDescent="0.2"/>
    <row r="642" ht="12.75" x14ac:dyDescent="0.2"/>
    <row r="643" ht="12.75" x14ac:dyDescent="0.2"/>
    <row r="644" ht="12.75" x14ac:dyDescent="0.2"/>
    <row r="645" ht="12.75" x14ac:dyDescent="0.2"/>
    <row r="646" ht="12.75" x14ac:dyDescent="0.2"/>
    <row r="647" ht="12.75" x14ac:dyDescent="0.2"/>
    <row r="648" ht="12.75" x14ac:dyDescent="0.2"/>
    <row r="649" ht="12.75" x14ac:dyDescent="0.2"/>
    <row r="650" ht="12.75" x14ac:dyDescent="0.2"/>
    <row r="651" ht="12.75" x14ac:dyDescent="0.2"/>
    <row r="652" ht="12.75" x14ac:dyDescent="0.2"/>
    <row r="653" ht="12.75" x14ac:dyDescent="0.2"/>
    <row r="654" ht="12.75" x14ac:dyDescent="0.2"/>
    <row r="655" ht="12.75" x14ac:dyDescent="0.2"/>
    <row r="656" ht="12.75" x14ac:dyDescent="0.2"/>
    <row r="657" ht="12.75" x14ac:dyDescent="0.2"/>
    <row r="658" ht="12.75" x14ac:dyDescent="0.2"/>
    <row r="659" ht="12.75" x14ac:dyDescent="0.2"/>
    <row r="660" ht="12.75" x14ac:dyDescent="0.2"/>
    <row r="661" ht="12.75" x14ac:dyDescent="0.2"/>
    <row r="662" ht="12.75" x14ac:dyDescent="0.2"/>
    <row r="663" ht="12.75" x14ac:dyDescent="0.2"/>
    <row r="664" ht="12.75" x14ac:dyDescent="0.2"/>
    <row r="665" ht="12.75" x14ac:dyDescent="0.2"/>
    <row r="666" ht="12.75" x14ac:dyDescent="0.2"/>
    <row r="667" ht="12.75" x14ac:dyDescent="0.2"/>
    <row r="668" ht="12.75" x14ac:dyDescent="0.2"/>
    <row r="669" ht="12.75" x14ac:dyDescent="0.2"/>
    <row r="670" ht="12.75" x14ac:dyDescent="0.2"/>
    <row r="671" ht="12.75" x14ac:dyDescent="0.2"/>
    <row r="672" ht="12.75" x14ac:dyDescent="0.2"/>
    <row r="673" ht="12.75" x14ac:dyDescent="0.2"/>
    <row r="674" ht="12.75" x14ac:dyDescent="0.2"/>
    <row r="675" ht="12.75" x14ac:dyDescent="0.2"/>
    <row r="676" ht="12.75" x14ac:dyDescent="0.2"/>
    <row r="677" ht="12.75" x14ac:dyDescent="0.2"/>
    <row r="678" ht="12.75" x14ac:dyDescent="0.2"/>
    <row r="679" ht="12.75" x14ac:dyDescent="0.2"/>
    <row r="680" ht="12.75" x14ac:dyDescent="0.2"/>
    <row r="681" ht="12.75" x14ac:dyDescent="0.2"/>
    <row r="682" ht="12.75" x14ac:dyDescent="0.2"/>
    <row r="683" ht="12.75" x14ac:dyDescent="0.2"/>
    <row r="684" ht="12.75" x14ac:dyDescent="0.2"/>
    <row r="685" ht="12.75" x14ac:dyDescent="0.2"/>
    <row r="686" ht="12.75" x14ac:dyDescent="0.2"/>
    <row r="687" ht="12.75" x14ac:dyDescent="0.2"/>
    <row r="688" ht="12.75" x14ac:dyDescent="0.2"/>
    <row r="689" ht="12.75" x14ac:dyDescent="0.2"/>
    <row r="690" ht="12.75" x14ac:dyDescent="0.2"/>
    <row r="691" ht="12.75" x14ac:dyDescent="0.2"/>
    <row r="692" ht="12.75" x14ac:dyDescent="0.2"/>
    <row r="693" ht="12.75" x14ac:dyDescent="0.2"/>
    <row r="694" ht="12.75" x14ac:dyDescent="0.2"/>
    <row r="695" ht="12.75" x14ac:dyDescent="0.2"/>
    <row r="696" ht="12.75" x14ac:dyDescent="0.2"/>
    <row r="697" ht="12.75" x14ac:dyDescent="0.2"/>
    <row r="698" ht="12.75" x14ac:dyDescent="0.2"/>
    <row r="699" ht="12.75" x14ac:dyDescent="0.2"/>
    <row r="700" ht="12.75" x14ac:dyDescent="0.2"/>
    <row r="701" ht="12.75" x14ac:dyDescent="0.2"/>
    <row r="702" ht="12.75" x14ac:dyDescent="0.2"/>
    <row r="703" ht="12.75" x14ac:dyDescent="0.2"/>
    <row r="704" ht="12.75" x14ac:dyDescent="0.2"/>
    <row r="705" ht="12.75" x14ac:dyDescent="0.2"/>
    <row r="706" ht="12.75" x14ac:dyDescent="0.2"/>
    <row r="707" ht="12.75" x14ac:dyDescent="0.2"/>
    <row r="708" ht="12.75" x14ac:dyDescent="0.2"/>
    <row r="709" ht="12.75" x14ac:dyDescent="0.2"/>
    <row r="710" ht="12.75" x14ac:dyDescent="0.2"/>
    <row r="711" ht="12.75" x14ac:dyDescent="0.2"/>
    <row r="712" ht="12.75" x14ac:dyDescent="0.2"/>
    <row r="713" ht="12.75" x14ac:dyDescent="0.2"/>
    <row r="714" ht="12.75" x14ac:dyDescent="0.2"/>
    <row r="715" ht="12.75" x14ac:dyDescent="0.2"/>
    <row r="716" ht="12.75" x14ac:dyDescent="0.2"/>
    <row r="717" ht="12.75" x14ac:dyDescent="0.2"/>
    <row r="718" ht="12.75" x14ac:dyDescent="0.2"/>
    <row r="719" ht="12.75" x14ac:dyDescent="0.2"/>
    <row r="720" ht="12.75" x14ac:dyDescent="0.2"/>
    <row r="721" ht="12.75" x14ac:dyDescent="0.2"/>
    <row r="722" ht="12.75" x14ac:dyDescent="0.2"/>
    <row r="723" ht="12.75" x14ac:dyDescent="0.2"/>
    <row r="724" ht="12.75" x14ac:dyDescent="0.2"/>
    <row r="725" ht="12.75" x14ac:dyDescent="0.2"/>
    <row r="726" ht="12.75" x14ac:dyDescent="0.2"/>
    <row r="727" ht="12.75" x14ac:dyDescent="0.2"/>
    <row r="728" ht="12.75" x14ac:dyDescent="0.2"/>
    <row r="729" ht="12.75" x14ac:dyDescent="0.2"/>
    <row r="730" ht="12.75" x14ac:dyDescent="0.2"/>
    <row r="731" ht="12.75" x14ac:dyDescent="0.2"/>
    <row r="732" ht="12.75" x14ac:dyDescent="0.2"/>
    <row r="733" ht="12.75" x14ac:dyDescent="0.2"/>
    <row r="734" ht="12.75" x14ac:dyDescent="0.2"/>
    <row r="735" ht="12.75" x14ac:dyDescent="0.2"/>
    <row r="736" ht="12.75" x14ac:dyDescent="0.2"/>
    <row r="737" ht="12.75" x14ac:dyDescent="0.2"/>
    <row r="738" ht="12.75" x14ac:dyDescent="0.2"/>
    <row r="739" ht="12.75" x14ac:dyDescent="0.2"/>
    <row r="740" ht="12.75" x14ac:dyDescent="0.2"/>
    <row r="741" ht="12.75" x14ac:dyDescent="0.2"/>
    <row r="742" ht="12.75" x14ac:dyDescent="0.2"/>
    <row r="743" ht="12.75" x14ac:dyDescent="0.2"/>
    <row r="744" ht="12.75" x14ac:dyDescent="0.2"/>
    <row r="745" ht="12.75" x14ac:dyDescent="0.2"/>
    <row r="746" ht="12.75" x14ac:dyDescent="0.2"/>
    <row r="747" ht="12.75" x14ac:dyDescent="0.2"/>
    <row r="748" ht="12.75" x14ac:dyDescent="0.2"/>
    <row r="749" ht="12.75" x14ac:dyDescent="0.2"/>
    <row r="750" ht="12.75" x14ac:dyDescent="0.2"/>
    <row r="751" ht="12.75" x14ac:dyDescent="0.2"/>
    <row r="752" ht="12.75" x14ac:dyDescent="0.2"/>
    <row r="753" ht="12.75" x14ac:dyDescent="0.2"/>
    <row r="754" ht="12.75" x14ac:dyDescent="0.2"/>
    <row r="755" ht="12.75" x14ac:dyDescent="0.2"/>
    <row r="756" ht="12.75" x14ac:dyDescent="0.2"/>
    <row r="757" ht="12.75" x14ac:dyDescent="0.2"/>
    <row r="758" ht="12.75" x14ac:dyDescent="0.2"/>
    <row r="759" ht="12.75" x14ac:dyDescent="0.2"/>
    <row r="760" ht="12.75" x14ac:dyDescent="0.2"/>
    <row r="761" ht="12.75" x14ac:dyDescent="0.2"/>
    <row r="762" ht="12.75" x14ac:dyDescent="0.2"/>
    <row r="763" ht="12.75" x14ac:dyDescent="0.2"/>
    <row r="764" ht="12.75" x14ac:dyDescent="0.2"/>
    <row r="765" ht="12.75" x14ac:dyDescent="0.2"/>
    <row r="766" ht="12.75" x14ac:dyDescent="0.2"/>
    <row r="767" ht="12.75" x14ac:dyDescent="0.2"/>
    <row r="768" ht="12.75" x14ac:dyDescent="0.2"/>
    <row r="769" ht="12.75" x14ac:dyDescent="0.2"/>
    <row r="770" ht="12.75" x14ac:dyDescent="0.2"/>
    <row r="771" ht="12.75" x14ac:dyDescent="0.2"/>
    <row r="772" ht="12.75" x14ac:dyDescent="0.2"/>
    <row r="773" ht="12.75" x14ac:dyDescent="0.2"/>
    <row r="774" ht="12.75" x14ac:dyDescent="0.2"/>
    <row r="775" ht="12.75" x14ac:dyDescent="0.2"/>
    <row r="776" ht="12.75" x14ac:dyDescent="0.2"/>
    <row r="777" ht="12.75" x14ac:dyDescent="0.2"/>
    <row r="778" ht="12.75" x14ac:dyDescent="0.2"/>
    <row r="779" ht="12.75" x14ac:dyDescent="0.2"/>
    <row r="780" ht="12.75" x14ac:dyDescent="0.2"/>
    <row r="781" ht="12.75" x14ac:dyDescent="0.2"/>
    <row r="782" ht="12.75" x14ac:dyDescent="0.2"/>
    <row r="783" ht="12.75" x14ac:dyDescent="0.2"/>
    <row r="784" ht="12.75" x14ac:dyDescent="0.2"/>
    <row r="785" ht="12.75" x14ac:dyDescent="0.2"/>
    <row r="786" ht="12.75" x14ac:dyDescent="0.2"/>
    <row r="787" ht="12.75" x14ac:dyDescent="0.2"/>
    <row r="788" ht="12.75" x14ac:dyDescent="0.2"/>
    <row r="789" ht="12.75" x14ac:dyDescent="0.2"/>
    <row r="790" ht="12.75" x14ac:dyDescent="0.2"/>
    <row r="791" ht="12.75" x14ac:dyDescent="0.2"/>
    <row r="792" ht="12.75" x14ac:dyDescent="0.2"/>
    <row r="793" ht="12.75" x14ac:dyDescent="0.2"/>
    <row r="794" ht="12.75" x14ac:dyDescent="0.2"/>
    <row r="795" ht="12.75" x14ac:dyDescent="0.2"/>
    <row r="796" ht="12.75" x14ac:dyDescent="0.2"/>
    <row r="797" ht="12.75" x14ac:dyDescent="0.2"/>
    <row r="798" ht="12.75" x14ac:dyDescent="0.2"/>
    <row r="799" ht="12.75" x14ac:dyDescent="0.2"/>
    <row r="800" ht="12.75" x14ac:dyDescent="0.2"/>
    <row r="801" ht="12.75" x14ac:dyDescent="0.2"/>
    <row r="802" ht="12.75" x14ac:dyDescent="0.2"/>
    <row r="803" ht="12.75" x14ac:dyDescent="0.2"/>
    <row r="804" ht="12.75" x14ac:dyDescent="0.2"/>
    <row r="805" ht="12.75" x14ac:dyDescent="0.2"/>
    <row r="806" ht="12.75" x14ac:dyDescent="0.2"/>
    <row r="807" ht="12.75" x14ac:dyDescent="0.2"/>
    <row r="808" ht="12.75" x14ac:dyDescent="0.2"/>
    <row r="809" ht="12.75" x14ac:dyDescent="0.2"/>
    <row r="810" ht="12.75" x14ac:dyDescent="0.2"/>
    <row r="811" ht="12.75" x14ac:dyDescent="0.2"/>
    <row r="812" ht="12.75" x14ac:dyDescent="0.2"/>
    <row r="813" ht="12.75" x14ac:dyDescent="0.2"/>
    <row r="814" ht="12.75" x14ac:dyDescent="0.2"/>
    <row r="815" ht="12.75" x14ac:dyDescent="0.2"/>
    <row r="816" ht="12.75" x14ac:dyDescent="0.2"/>
    <row r="817" ht="12.75" x14ac:dyDescent="0.2"/>
    <row r="818" ht="12.75" x14ac:dyDescent="0.2"/>
    <row r="819" ht="12.75" x14ac:dyDescent="0.2"/>
    <row r="820" ht="12.75" x14ac:dyDescent="0.2"/>
    <row r="821" ht="12.75" x14ac:dyDescent="0.2"/>
    <row r="822" ht="12.75" x14ac:dyDescent="0.2"/>
    <row r="823" ht="12.75" x14ac:dyDescent="0.2"/>
    <row r="824" ht="12.75" x14ac:dyDescent="0.2"/>
    <row r="825" ht="12.75" x14ac:dyDescent="0.2"/>
    <row r="826" ht="12.75" x14ac:dyDescent="0.2"/>
    <row r="827" ht="12.75" x14ac:dyDescent="0.2"/>
    <row r="828" ht="12.75" x14ac:dyDescent="0.2"/>
    <row r="829" ht="12.75" x14ac:dyDescent="0.2"/>
    <row r="830" ht="12.75" x14ac:dyDescent="0.2"/>
    <row r="831" ht="12.75" x14ac:dyDescent="0.2"/>
    <row r="832" ht="12.75" x14ac:dyDescent="0.2"/>
    <row r="833" ht="12.75" x14ac:dyDescent="0.2"/>
    <row r="834" ht="12.75" x14ac:dyDescent="0.2"/>
    <row r="835" ht="12.75" x14ac:dyDescent="0.2"/>
    <row r="836" ht="12.75" x14ac:dyDescent="0.2"/>
    <row r="837" ht="12.75" x14ac:dyDescent="0.2"/>
    <row r="838" ht="12.75" x14ac:dyDescent="0.2"/>
    <row r="839" ht="12.75" x14ac:dyDescent="0.2"/>
    <row r="840" ht="12.75" x14ac:dyDescent="0.2"/>
    <row r="841" ht="12.75" x14ac:dyDescent="0.2"/>
    <row r="842" ht="12.75" x14ac:dyDescent="0.2"/>
    <row r="843" ht="12.75" x14ac:dyDescent="0.2"/>
    <row r="844" ht="12.75" x14ac:dyDescent="0.2"/>
    <row r="845" ht="12.75" x14ac:dyDescent="0.2"/>
    <row r="846" ht="12.75" x14ac:dyDescent="0.2"/>
    <row r="847" ht="12.75" x14ac:dyDescent="0.2"/>
    <row r="848" ht="12.75" x14ac:dyDescent="0.2"/>
    <row r="849" ht="12.75" x14ac:dyDescent="0.2"/>
    <row r="850" ht="12.75" x14ac:dyDescent="0.2"/>
    <row r="851" ht="12.75" x14ac:dyDescent="0.2"/>
    <row r="852" ht="12.75" x14ac:dyDescent="0.2"/>
    <row r="853" ht="12.75" x14ac:dyDescent="0.2"/>
    <row r="854" ht="12.75" x14ac:dyDescent="0.2"/>
    <row r="855" ht="12.75" x14ac:dyDescent="0.2"/>
    <row r="856" ht="12.75" x14ac:dyDescent="0.2"/>
    <row r="857" ht="12.75" x14ac:dyDescent="0.2"/>
    <row r="858" ht="12.75" x14ac:dyDescent="0.2"/>
    <row r="859" ht="12.75" x14ac:dyDescent="0.2"/>
    <row r="860" ht="12.75" x14ac:dyDescent="0.2"/>
    <row r="861" ht="12.75" x14ac:dyDescent="0.2"/>
    <row r="862" ht="12.75" x14ac:dyDescent="0.2"/>
    <row r="863" ht="12.75" x14ac:dyDescent="0.2"/>
    <row r="864" ht="12.75" x14ac:dyDescent="0.2"/>
    <row r="865" ht="12.75" x14ac:dyDescent="0.2"/>
    <row r="866" ht="12.75" x14ac:dyDescent="0.2"/>
    <row r="867" ht="12.75" x14ac:dyDescent="0.2"/>
    <row r="868" ht="12.75" x14ac:dyDescent="0.2"/>
    <row r="869" ht="12.75" x14ac:dyDescent="0.2"/>
    <row r="870" ht="12.75" x14ac:dyDescent="0.2"/>
    <row r="871" ht="12.75" x14ac:dyDescent="0.2"/>
    <row r="872" ht="12.75" x14ac:dyDescent="0.2"/>
    <row r="873" ht="12.75" x14ac:dyDescent="0.2"/>
    <row r="874" ht="12.75" x14ac:dyDescent="0.2"/>
    <row r="875" ht="12.75" x14ac:dyDescent="0.2"/>
    <row r="876" ht="12.75" x14ac:dyDescent="0.2"/>
    <row r="877" ht="12.75" x14ac:dyDescent="0.2"/>
    <row r="878" ht="12.75" x14ac:dyDescent="0.2"/>
    <row r="879" ht="12.75" x14ac:dyDescent="0.2"/>
    <row r="880" ht="12.75" x14ac:dyDescent="0.2"/>
    <row r="881" ht="12.75" x14ac:dyDescent="0.2"/>
    <row r="882" ht="12.75" x14ac:dyDescent="0.2"/>
    <row r="883" ht="12.75" x14ac:dyDescent="0.2"/>
    <row r="884" ht="12.75" x14ac:dyDescent="0.2"/>
    <row r="885" ht="12.75" x14ac:dyDescent="0.2"/>
    <row r="886" ht="12.75" x14ac:dyDescent="0.2"/>
    <row r="887" ht="12.75" x14ac:dyDescent="0.2"/>
    <row r="888" ht="12.75" x14ac:dyDescent="0.2"/>
    <row r="889" ht="12.75" x14ac:dyDescent="0.2"/>
    <row r="890" ht="12.75" x14ac:dyDescent="0.2"/>
    <row r="891" ht="12.75" x14ac:dyDescent="0.2"/>
    <row r="892" ht="12.75" x14ac:dyDescent="0.2"/>
    <row r="893" ht="12.75" x14ac:dyDescent="0.2"/>
    <row r="894" ht="12.75" x14ac:dyDescent="0.2"/>
    <row r="895" ht="12.75" x14ac:dyDescent="0.2"/>
    <row r="896" ht="12.75" x14ac:dyDescent="0.2"/>
    <row r="897" ht="12.75" x14ac:dyDescent="0.2"/>
    <row r="898" ht="12.75" x14ac:dyDescent="0.2"/>
    <row r="899" ht="12.75" x14ac:dyDescent="0.2"/>
    <row r="900" ht="12.75" x14ac:dyDescent="0.2"/>
    <row r="901" ht="12.75" x14ac:dyDescent="0.2"/>
    <row r="902" ht="12.75" x14ac:dyDescent="0.2"/>
    <row r="903" ht="12.75" x14ac:dyDescent="0.2"/>
    <row r="904" ht="12.75" x14ac:dyDescent="0.2"/>
    <row r="905" ht="12.75" x14ac:dyDescent="0.2"/>
    <row r="906" ht="12.75" x14ac:dyDescent="0.2"/>
    <row r="907" ht="12.75" x14ac:dyDescent="0.2"/>
    <row r="908" ht="12.75" x14ac:dyDescent="0.2"/>
    <row r="909" ht="12.75" x14ac:dyDescent="0.2"/>
    <row r="910" ht="12.75" x14ac:dyDescent="0.2"/>
    <row r="911" ht="12.75" x14ac:dyDescent="0.2"/>
    <row r="912" ht="12.75" x14ac:dyDescent="0.2"/>
    <row r="913" ht="12.75" x14ac:dyDescent="0.2"/>
    <row r="914" ht="12.75" x14ac:dyDescent="0.2"/>
    <row r="915" ht="12.75" x14ac:dyDescent="0.2"/>
    <row r="916" ht="12.75" x14ac:dyDescent="0.2"/>
    <row r="917" ht="12.75" x14ac:dyDescent="0.2"/>
    <row r="918" ht="12.75" x14ac:dyDescent="0.2"/>
    <row r="919" ht="12.75" x14ac:dyDescent="0.2"/>
    <row r="920" ht="12.75" x14ac:dyDescent="0.2"/>
    <row r="921" ht="12.75" x14ac:dyDescent="0.2"/>
    <row r="922" ht="12.75" x14ac:dyDescent="0.2"/>
    <row r="923" ht="12.75" x14ac:dyDescent="0.2"/>
    <row r="924" ht="12.75" x14ac:dyDescent="0.2"/>
    <row r="925" ht="12.75" x14ac:dyDescent="0.2"/>
    <row r="926" ht="12.75" x14ac:dyDescent="0.2"/>
    <row r="927" ht="12.75" x14ac:dyDescent="0.2"/>
    <row r="928" ht="12.75" x14ac:dyDescent="0.2"/>
    <row r="929" ht="12.75" x14ac:dyDescent="0.2"/>
    <row r="930" ht="12.75" x14ac:dyDescent="0.2"/>
    <row r="931" ht="12.75" x14ac:dyDescent="0.2"/>
    <row r="932" ht="12.75" x14ac:dyDescent="0.2"/>
    <row r="933" ht="12.75" x14ac:dyDescent="0.2"/>
    <row r="934" ht="12.75" x14ac:dyDescent="0.2"/>
    <row r="935" ht="12.75" x14ac:dyDescent="0.2"/>
    <row r="936" ht="12.75" x14ac:dyDescent="0.2"/>
    <row r="937" ht="12.75" x14ac:dyDescent="0.2"/>
    <row r="938" ht="12.75" x14ac:dyDescent="0.2"/>
    <row r="939" ht="12.75" x14ac:dyDescent="0.2"/>
    <row r="940" ht="12.75" x14ac:dyDescent="0.2"/>
    <row r="941" ht="12.75" x14ac:dyDescent="0.2"/>
    <row r="942" ht="12.75" x14ac:dyDescent="0.2"/>
    <row r="943" ht="12.75" x14ac:dyDescent="0.2"/>
    <row r="944" ht="12.75" x14ac:dyDescent="0.2"/>
    <row r="945" ht="12.75" x14ac:dyDescent="0.2"/>
    <row r="946" ht="12.75" x14ac:dyDescent="0.2"/>
    <row r="947" ht="12.75" x14ac:dyDescent="0.2"/>
    <row r="948" ht="12.75" x14ac:dyDescent="0.2"/>
    <row r="949" ht="12.75" x14ac:dyDescent="0.2"/>
    <row r="950" ht="12.75" x14ac:dyDescent="0.2"/>
    <row r="951" ht="12.75" x14ac:dyDescent="0.2"/>
    <row r="952" ht="12.75" x14ac:dyDescent="0.2"/>
    <row r="953" ht="12.75" x14ac:dyDescent="0.2"/>
    <row r="954" ht="12.75" x14ac:dyDescent="0.2"/>
    <row r="955" ht="12.75" x14ac:dyDescent="0.2"/>
    <row r="956" ht="12.75" x14ac:dyDescent="0.2"/>
    <row r="957" ht="12.75" x14ac:dyDescent="0.2"/>
    <row r="958" ht="12.75" x14ac:dyDescent="0.2"/>
    <row r="959" ht="12.75" x14ac:dyDescent="0.2"/>
    <row r="960" ht="12.75" x14ac:dyDescent="0.2"/>
    <row r="961" ht="12.75" x14ac:dyDescent="0.2"/>
    <row r="962" ht="12.75" x14ac:dyDescent="0.2"/>
    <row r="963" ht="12.75" x14ac:dyDescent="0.2"/>
    <row r="964" ht="12.75" x14ac:dyDescent="0.2"/>
    <row r="965" ht="12.75" x14ac:dyDescent="0.2"/>
    <row r="966" ht="12.75" x14ac:dyDescent="0.2"/>
    <row r="967" ht="12.75" x14ac:dyDescent="0.2"/>
    <row r="968" ht="12.75" x14ac:dyDescent="0.2"/>
    <row r="969" ht="12.75" x14ac:dyDescent="0.2"/>
    <row r="970" ht="12.75" x14ac:dyDescent="0.2"/>
    <row r="971" ht="12.75" x14ac:dyDescent="0.2"/>
    <row r="972" ht="12.75" x14ac:dyDescent="0.2"/>
    <row r="973" ht="12.75" x14ac:dyDescent="0.2"/>
    <row r="974" ht="12.75" x14ac:dyDescent="0.2"/>
    <row r="975" ht="12.75" x14ac:dyDescent="0.2"/>
    <row r="976" ht="12.75" x14ac:dyDescent="0.2"/>
    <row r="977" ht="12.75" x14ac:dyDescent="0.2"/>
    <row r="978" ht="12.75" x14ac:dyDescent="0.2"/>
    <row r="979" ht="12.75" x14ac:dyDescent="0.2"/>
    <row r="980" ht="12.75" x14ac:dyDescent="0.2"/>
    <row r="981" ht="12.75" x14ac:dyDescent="0.2"/>
    <row r="982" ht="12.75" x14ac:dyDescent="0.2"/>
    <row r="983" ht="12.75" x14ac:dyDescent="0.2"/>
    <row r="984" ht="12.75" x14ac:dyDescent="0.2"/>
    <row r="985" ht="12.75" x14ac:dyDescent="0.2"/>
    <row r="986" ht="12.75" x14ac:dyDescent="0.2"/>
    <row r="987" ht="12.75" x14ac:dyDescent="0.2"/>
    <row r="988" ht="12.75" x14ac:dyDescent="0.2"/>
    <row r="989" ht="12.75" x14ac:dyDescent="0.2"/>
    <row r="990" ht="12.75" x14ac:dyDescent="0.2"/>
    <row r="991" ht="12.75" x14ac:dyDescent="0.2"/>
    <row r="992" ht="12.75" x14ac:dyDescent="0.2"/>
    <row r="993" ht="12.75" x14ac:dyDescent="0.2"/>
    <row r="994" ht="12.75" x14ac:dyDescent="0.2"/>
    <row r="995" ht="12.75" x14ac:dyDescent="0.2"/>
    <row r="996" ht="12.75" x14ac:dyDescent="0.2"/>
    <row r="997" ht="12.75" x14ac:dyDescent="0.2"/>
    <row r="998" ht="12.75" x14ac:dyDescent="0.2"/>
    <row r="999" ht="12.75" x14ac:dyDescent="0.2"/>
    <row r="1000" ht="12.75" x14ac:dyDescent="0.2"/>
    <row r="1001" ht="12.75" x14ac:dyDescent="0.2"/>
    <row r="1002" ht="12.75" x14ac:dyDescent="0.2"/>
    <row r="1003" ht="12.75" x14ac:dyDescent="0.2"/>
    <row r="1004" ht="12.75" x14ac:dyDescent="0.2"/>
    <row r="1005" ht="12.75" x14ac:dyDescent="0.2"/>
    <row r="1006" ht="12.75" x14ac:dyDescent="0.2"/>
    <row r="1007" ht="12.75" x14ac:dyDescent="0.2"/>
    <row r="1008" ht="12.75" x14ac:dyDescent="0.2"/>
    <row r="1009" ht="12.75" x14ac:dyDescent="0.2"/>
    <row r="1010" ht="12.75" x14ac:dyDescent="0.2"/>
    <row r="1011" ht="12.75" x14ac:dyDescent="0.2"/>
    <row r="1012" ht="12.75" x14ac:dyDescent="0.2"/>
    <row r="1013" ht="12.75" x14ac:dyDescent="0.2"/>
    <row r="1014" ht="12.75" x14ac:dyDescent="0.2"/>
    <row r="1015" ht="12.75" x14ac:dyDescent="0.2"/>
    <row r="1016" ht="12.75" x14ac:dyDescent="0.2"/>
    <row r="1017" ht="12.75" x14ac:dyDescent="0.2"/>
    <row r="1018" ht="12.75" x14ac:dyDescent="0.2"/>
    <row r="1019" ht="12.75" x14ac:dyDescent="0.2"/>
    <row r="1020" ht="12.75" x14ac:dyDescent="0.2"/>
    <row r="1021" ht="12.75" x14ac:dyDescent="0.2"/>
    <row r="1022" ht="12.75" x14ac:dyDescent="0.2"/>
    <row r="1023" ht="12.75" x14ac:dyDescent="0.2"/>
    <row r="1024" ht="12.75" x14ac:dyDescent="0.2"/>
    <row r="1025" ht="12.75" x14ac:dyDescent="0.2"/>
    <row r="1026" ht="12.75" x14ac:dyDescent="0.2"/>
    <row r="1027" ht="12.75" x14ac:dyDescent="0.2"/>
    <row r="1028" ht="12.75" x14ac:dyDescent="0.2"/>
    <row r="1029" ht="12.75" x14ac:dyDescent="0.2"/>
    <row r="1030" ht="12.75" x14ac:dyDescent="0.2"/>
    <row r="1031" ht="12.75" x14ac:dyDescent="0.2"/>
    <row r="1032" ht="12.75" x14ac:dyDescent="0.2"/>
    <row r="1033" ht="12.75" x14ac:dyDescent="0.2"/>
    <row r="1034" ht="12.75" x14ac:dyDescent="0.2"/>
    <row r="1035" ht="12.75" x14ac:dyDescent="0.2"/>
    <row r="1036" ht="12.75" x14ac:dyDescent="0.2"/>
    <row r="1037" ht="12.75" x14ac:dyDescent="0.2"/>
    <row r="1038" ht="12.75" x14ac:dyDescent="0.2"/>
    <row r="1039" ht="12.75" x14ac:dyDescent="0.2"/>
    <row r="1040" ht="12.75" x14ac:dyDescent="0.2"/>
    <row r="1041" ht="12.75" x14ac:dyDescent="0.2"/>
    <row r="1042" ht="12.75" x14ac:dyDescent="0.2"/>
    <row r="1043" ht="12.75" x14ac:dyDescent="0.2"/>
    <row r="1044" ht="12.75" x14ac:dyDescent="0.2"/>
    <row r="1045" ht="12.75" x14ac:dyDescent="0.2"/>
    <row r="1046" ht="12.75" x14ac:dyDescent="0.2"/>
    <row r="1047" ht="12.75" x14ac:dyDescent="0.2"/>
    <row r="1048" ht="12.75" x14ac:dyDescent="0.2"/>
    <row r="1049" ht="12.75" x14ac:dyDescent="0.2"/>
    <row r="1050" ht="12.75" x14ac:dyDescent="0.2"/>
    <row r="1051" ht="12.75" x14ac:dyDescent="0.2"/>
    <row r="1052" ht="12.75" x14ac:dyDescent="0.2"/>
    <row r="1053" ht="12.75" x14ac:dyDescent="0.2"/>
    <row r="1054" ht="12.75" x14ac:dyDescent="0.2"/>
    <row r="1055" ht="12.75" x14ac:dyDescent="0.2"/>
    <row r="1056" ht="12.75" x14ac:dyDescent="0.2"/>
    <row r="1057" ht="12.75" x14ac:dyDescent="0.2"/>
    <row r="1058" ht="12.75" x14ac:dyDescent="0.2"/>
    <row r="1059" ht="12.75" x14ac:dyDescent="0.2"/>
    <row r="1060" ht="12.75" x14ac:dyDescent="0.2"/>
    <row r="1061" ht="12.75" x14ac:dyDescent="0.2"/>
    <row r="1062" ht="12.75" x14ac:dyDescent="0.2"/>
    <row r="1063" ht="12.75" x14ac:dyDescent="0.2"/>
    <row r="1064" ht="12.75" x14ac:dyDescent="0.2"/>
    <row r="1065" ht="12.75" x14ac:dyDescent="0.2"/>
    <row r="1066" ht="12.75" x14ac:dyDescent="0.2"/>
    <row r="1067" ht="12.75" x14ac:dyDescent="0.2"/>
    <row r="1068" ht="12.75" x14ac:dyDescent="0.2"/>
    <row r="1069" ht="12.75" x14ac:dyDescent="0.2"/>
    <row r="1070" ht="12.75" x14ac:dyDescent="0.2"/>
    <row r="1071" ht="12.75" x14ac:dyDescent="0.2"/>
    <row r="1072" ht="12.75" x14ac:dyDescent="0.2"/>
    <row r="1073" ht="12.75" x14ac:dyDescent="0.2"/>
    <row r="1074" ht="12.75" x14ac:dyDescent="0.2"/>
    <row r="1075" ht="12.75" x14ac:dyDescent="0.2"/>
    <row r="1076" ht="12.75" x14ac:dyDescent="0.2"/>
    <row r="1077" ht="12.75" x14ac:dyDescent="0.2"/>
    <row r="1078" ht="12.75" x14ac:dyDescent="0.2"/>
    <row r="1079" ht="12.75" x14ac:dyDescent="0.2"/>
    <row r="1080" ht="12.75" x14ac:dyDescent="0.2"/>
    <row r="1081" ht="12.75" x14ac:dyDescent="0.2"/>
  </sheetData>
  <mergeCells count="51">
    <mergeCell ref="A1:K1"/>
    <mergeCell ref="A3:K3"/>
    <mergeCell ref="A5:K5"/>
    <mergeCell ref="J6:K6"/>
    <mergeCell ref="A42:G42"/>
    <mergeCell ref="O7:R7"/>
    <mergeCell ref="S7:T7"/>
    <mergeCell ref="U7:V7"/>
    <mergeCell ref="O8:R8"/>
    <mergeCell ref="S8:T8"/>
    <mergeCell ref="U8:V8"/>
    <mergeCell ref="O9:R9"/>
    <mergeCell ref="S9:T9"/>
    <mergeCell ref="U9:V9"/>
    <mergeCell ref="O10:R10"/>
    <mergeCell ref="S10:T10"/>
    <mergeCell ref="U10:V10"/>
    <mergeCell ref="W10:X10"/>
    <mergeCell ref="O11:R11"/>
    <mergeCell ref="S11:T11"/>
    <mergeCell ref="U11:V11"/>
    <mergeCell ref="W11:X11"/>
    <mergeCell ref="N14:O14"/>
    <mergeCell ref="O16:Q16"/>
    <mergeCell ref="A19:G19"/>
    <mergeCell ref="A20:G20"/>
    <mergeCell ref="A21:K21"/>
    <mergeCell ref="N22:Q22"/>
    <mergeCell ref="R22:S22"/>
    <mergeCell ref="T22:U22"/>
    <mergeCell ref="V22:W22"/>
    <mergeCell ref="N23:Q23"/>
    <mergeCell ref="R23:S23"/>
    <mergeCell ref="T23:U23"/>
    <mergeCell ref="V23:W23"/>
    <mergeCell ref="A75:I75"/>
    <mergeCell ref="A76:I76"/>
    <mergeCell ref="E83:F83"/>
    <mergeCell ref="V25:W25"/>
    <mergeCell ref="N24:Q24"/>
    <mergeCell ref="R24:S24"/>
    <mergeCell ref="T24:U24"/>
    <mergeCell ref="V24:W24"/>
    <mergeCell ref="A41:G41"/>
    <mergeCell ref="A43:K43"/>
    <mergeCell ref="I44:J44"/>
    <mergeCell ref="A67:I67"/>
    <mergeCell ref="A68:I68"/>
    <mergeCell ref="A69:I69"/>
    <mergeCell ref="A70:K70"/>
    <mergeCell ref="A74:I74"/>
  </mergeCells>
  <pageMargins left="0.19685039370078741" right="0.19685039370078741" top="0.78740157480314965" bottom="0.78740157480314965" header="0" footer="0"/>
  <pageSetup paperSize="9" scale="8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Z1000"/>
  <sheetViews>
    <sheetView workbookViewId="0"/>
  </sheetViews>
  <sheetFormatPr defaultColWidth="12.5703125" defaultRowHeight="15" customHeight="1" x14ac:dyDescent="0.2"/>
  <cols>
    <col min="1" max="1" width="15" customWidth="1"/>
    <col min="2" max="3" width="9.140625" customWidth="1"/>
    <col min="4" max="4" width="20.85546875" customWidth="1"/>
    <col min="5" max="5" width="25" customWidth="1"/>
    <col min="6" max="6" width="26.28515625" customWidth="1"/>
    <col min="7" max="7" width="9.140625" customWidth="1"/>
    <col min="8" max="8" width="13.7109375" customWidth="1"/>
    <col min="9" max="10" width="9.140625" customWidth="1"/>
    <col min="11" max="26" width="8.5703125" customWidth="1"/>
  </cols>
  <sheetData>
    <row r="1" spans="1:26" ht="12.75" customHeight="1" x14ac:dyDescent="0.2">
      <c r="A1" s="372" t="s">
        <v>210</v>
      </c>
      <c r="B1" s="369"/>
      <c r="C1" s="369"/>
      <c r="D1" s="369"/>
      <c r="E1" s="369"/>
      <c r="F1" s="370"/>
      <c r="G1" s="114"/>
      <c r="H1" s="114"/>
      <c r="I1" s="114"/>
      <c r="J1" s="114"/>
      <c r="K1" s="114"/>
      <c r="L1" s="114"/>
      <c r="M1" s="114"/>
      <c r="N1" s="114"/>
      <c r="O1" s="114"/>
      <c r="P1" s="114"/>
      <c r="Q1" s="114"/>
      <c r="R1" s="114"/>
      <c r="S1" s="114"/>
      <c r="T1" s="114"/>
      <c r="U1" s="114"/>
      <c r="V1" s="114"/>
      <c r="W1" s="114"/>
      <c r="X1" s="114"/>
      <c r="Y1" s="114"/>
      <c r="Z1" s="114"/>
    </row>
    <row r="2" spans="1:26" ht="12.75" customHeight="1" x14ac:dyDescent="0.2">
      <c r="A2" s="373" t="s">
        <v>211</v>
      </c>
      <c r="B2" s="373" t="s">
        <v>212</v>
      </c>
      <c r="C2" s="373" t="s">
        <v>204</v>
      </c>
      <c r="D2" s="373" t="s">
        <v>213</v>
      </c>
      <c r="E2" s="373" t="s">
        <v>214</v>
      </c>
      <c r="F2" s="373" t="s">
        <v>215</v>
      </c>
      <c r="G2" s="114"/>
      <c r="H2" s="114"/>
      <c r="I2" s="114"/>
      <c r="J2" s="114"/>
      <c r="K2" s="114"/>
      <c r="L2" s="114"/>
      <c r="M2" s="114"/>
      <c r="N2" s="114"/>
      <c r="O2" s="114"/>
      <c r="P2" s="114"/>
      <c r="Q2" s="114"/>
      <c r="R2" s="114"/>
      <c r="S2" s="114"/>
      <c r="T2" s="114"/>
      <c r="U2" s="114"/>
      <c r="V2" s="114"/>
      <c r="W2" s="114"/>
      <c r="X2" s="114"/>
      <c r="Y2" s="114"/>
      <c r="Z2" s="114"/>
    </row>
    <row r="3" spans="1:26" ht="12.75" customHeight="1" x14ac:dyDescent="0.2">
      <c r="A3" s="374"/>
      <c r="B3" s="374"/>
      <c r="C3" s="374"/>
      <c r="D3" s="374"/>
      <c r="E3" s="374"/>
      <c r="F3" s="374"/>
      <c r="G3" s="114"/>
      <c r="H3" s="114"/>
      <c r="I3" s="114"/>
      <c r="J3" s="114"/>
      <c r="K3" s="114"/>
      <c r="L3" s="114"/>
      <c r="M3" s="114"/>
      <c r="N3" s="114"/>
      <c r="O3" s="114"/>
      <c r="P3" s="114"/>
      <c r="Q3" s="114"/>
      <c r="R3" s="114"/>
      <c r="S3" s="114"/>
      <c r="T3" s="114"/>
      <c r="U3" s="114"/>
      <c r="V3" s="114"/>
      <c r="W3" s="114"/>
      <c r="X3" s="114"/>
      <c r="Y3" s="114"/>
      <c r="Z3" s="114"/>
    </row>
    <row r="4" spans="1:26" ht="12.75" customHeight="1" x14ac:dyDescent="0.2">
      <c r="A4" s="115" t="s">
        <v>216</v>
      </c>
      <c r="B4" s="116" t="s">
        <v>205</v>
      </c>
      <c r="C4" s="116">
        <v>1</v>
      </c>
      <c r="D4" s="117">
        <v>1990</v>
      </c>
      <c r="E4" s="117">
        <f>D4*C4</f>
        <v>1990</v>
      </c>
      <c r="F4" s="118">
        <f>E4/H5</f>
        <v>165.83333333333334</v>
      </c>
      <c r="G4" s="114"/>
      <c r="H4" s="119" t="s">
        <v>174</v>
      </c>
      <c r="I4" s="114"/>
      <c r="J4" s="114"/>
      <c r="K4" s="114"/>
      <c r="L4" s="114"/>
      <c r="M4" s="114"/>
      <c r="N4" s="114"/>
      <c r="O4" s="114"/>
      <c r="P4" s="114"/>
      <c r="Q4" s="114"/>
      <c r="R4" s="114"/>
      <c r="S4" s="114"/>
      <c r="T4" s="114"/>
      <c r="U4" s="114"/>
      <c r="V4" s="114"/>
      <c r="W4" s="114"/>
      <c r="X4" s="114"/>
      <c r="Y4" s="114"/>
      <c r="Z4" s="114"/>
    </row>
    <row r="5" spans="1:26" ht="12.75" customHeight="1" x14ac:dyDescent="0.2">
      <c r="A5" s="368" t="s">
        <v>217</v>
      </c>
      <c r="B5" s="369"/>
      <c r="C5" s="370"/>
      <c r="D5" s="368" t="s">
        <v>206</v>
      </c>
      <c r="E5" s="370"/>
      <c r="F5" s="120">
        <f>F4/6</f>
        <v>27.638888888888889</v>
      </c>
      <c r="G5" s="121"/>
      <c r="H5" s="119">
        <v>12</v>
      </c>
      <c r="I5" s="371"/>
      <c r="J5" s="265"/>
      <c r="K5" s="114"/>
      <c r="L5" s="114"/>
      <c r="M5" s="114"/>
      <c r="N5" s="114"/>
      <c r="O5" s="114"/>
      <c r="P5" s="114"/>
      <c r="Q5" s="114"/>
      <c r="R5" s="114"/>
      <c r="S5" s="114"/>
      <c r="T5" s="114"/>
      <c r="U5" s="114"/>
      <c r="V5" s="114"/>
      <c r="W5" s="114"/>
      <c r="X5" s="114"/>
      <c r="Y5" s="114"/>
      <c r="Z5" s="114"/>
    </row>
    <row r="6" spans="1:26" ht="12.75" customHeight="1" x14ac:dyDescent="0.2">
      <c r="A6" s="114"/>
      <c r="B6" s="114"/>
      <c r="C6" s="114"/>
      <c r="D6" s="114"/>
      <c r="E6" s="114"/>
      <c r="F6" s="114"/>
      <c r="G6" s="114"/>
      <c r="H6" s="114"/>
      <c r="I6" s="114"/>
      <c r="J6" s="114"/>
      <c r="K6" s="114"/>
      <c r="L6" s="114"/>
      <c r="M6" s="114"/>
      <c r="N6" s="114"/>
      <c r="O6" s="114"/>
      <c r="P6" s="114"/>
      <c r="Q6" s="114"/>
      <c r="R6" s="114"/>
      <c r="S6" s="114"/>
      <c r="T6" s="114"/>
      <c r="U6" s="114"/>
      <c r="V6" s="114"/>
      <c r="W6" s="114"/>
      <c r="X6" s="114"/>
      <c r="Y6" s="114"/>
      <c r="Z6" s="114"/>
    </row>
    <row r="7" spans="1:26" ht="12.75" customHeight="1" x14ac:dyDescent="0.2">
      <c r="A7" s="114"/>
      <c r="B7" s="114"/>
      <c r="C7" s="114"/>
      <c r="D7" s="114"/>
      <c r="E7" s="114"/>
      <c r="F7" s="114"/>
      <c r="G7" s="114"/>
      <c r="H7" s="114"/>
      <c r="I7" s="114"/>
      <c r="J7" s="114"/>
      <c r="K7" s="114"/>
      <c r="L7" s="114"/>
      <c r="M7" s="114"/>
      <c r="N7" s="114"/>
      <c r="O7" s="114"/>
      <c r="P7" s="114"/>
      <c r="Q7" s="114"/>
      <c r="R7" s="114"/>
      <c r="S7" s="114"/>
      <c r="T7" s="114"/>
      <c r="U7" s="114"/>
      <c r="V7" s="114"/>
      <c r="W7" s="114"/>
      <c r="X7" s="114"/>
      <c r="Y7" s="114"/>
      <c r="Z7" s="114"/>
    </row>
    <row r="8" spans="1:26" ht="12.75" customHeight="1" x14ac:dyDescent="0.2">
      <c r="A8" s="114"/>
      <c r="B8" s="114"/>
      <c r="C8" s="114"/>
      <c r="D8" s="114"/>
      <c r="E8" s="114"/>
      <c r="F8" s="114"/>
      <c r="G8" s="114"/>
      <c r="H8" s="114"/>
      <c r="I8" s="114"/>
      <c r="J8" s="114"/>
      <c r="K8" s="114"/>
      <c r="L8" s="114"/>
      <c r="M8" s="114"/>
      <c r="N8" s="114"/>
      <c r="O8" s="114"/>
      <c r="P8" s="114"/>
      <c r="Q8" s="114"/>
      <c r="R8" s="114"/>
      <c r="S8" s="114"/>
      <c r="T8" s="114"/>
      <c r="U8" s="114"/>
      <c r="V8" s="114"/>
      <c r="W8" s="114"/>
      <c r="X8" s="114"/>
      <c r="Y8" s="114"/>
      <c r="Z8" s="114"/>
    </row>
    <row r="9" spans="1:26" ht="12.75" customHeight="1" x14ac:dyDescent="0.2">
      <c r="A9" s="114"/>
      <c r="B9" s="114"/>
      <c r="C9" s="114"/>
      <c r="D9" s="114"/>
      <c r="E9" s="114"/>
      <c r="F9" s="114"/>
      <c r="G9" s="114"/>
      <c r="H9" s="114"/>
      <c r="I9" s="114"/>
      <c r="J9" s="114"/>
      <c r="K9" s="114"/>
      <c r="L9" s="114"/>
      <c r="M9" s="114"/>
      <c r="N9" s="114"/>
      <c r="O9" s="114"/>
      <c r="P9" s="114"/>
      <c r="Q9" s="114"/>
      <c r="R9" s="114"/>
      <c r="S9" s="114"/>
      <c r="T9" s="114"/>
      <c r="U9" s="114"/>
      <c r="V9" s="114"/>
      <c r="W9" s="114"/>
      <c r="X9" s="114"/>
      <c r="Y9" s="114"/>
      <c r="Z9" s="114"/>
    </row>
    <row r="10" spans="1:26" ht="12.75" customHeight="1" x14ac:dyDescent="0.2">
      <c r="A10" s="114"/>
      <c r="B10" s="114"/>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4"/>
    </row>
    <row r="11" spans="1:26" ht="12.75" customHeight="1" x14ac:dyDescent="0.2">
      <c r="A11" s="114"/>
      <c r="B11" s="114"/>
      <c r="C11" s="114"/>
      <c r="D11" s="114"/>
      <c r="E11" s="114"/>
      <c r="F11" s="114"/>
      <c r="G11" s="114"/>
      <c r="H11" s="114"/>
      <c r="I11" s="114"/>
      <c r="J11" s="114"/>
      <c r="K11" s="114"/>
      <c r="L11" s="114"/>
      <c r="M11" s="114"/>
      <c r="N11" s="114"/>
      <c r="O11" s="114"/>
      <c r="P11" s="114"/>
      <c r="Q11" s="114"/>
      <c r="R11" s="114"/>
      <c r="S11" s="114"/>
      <c r="T11" s="114"/>
      <c r="U11" s="114"/>
      <c r="V11" s="114"/>
      <c r="W11" s="114"/>
      <c r="X11" s="114"/>
      <c r="Y11" s="114"/>
      <c r="Z11" s="114"/>
    </row>
    <row r="12" spans="1:26" ht="12.75" customHeight="1" x14ac:dyDescent="0.2">
      <c r="A12" s="114"/>
      <c r="B12" s="114"/>
      <c r="C12" s="114"/>
      <c r="D12" s="114"/>
      <c r="E12" s="114"/>
      <c r="F12" s="114"/>
      <c r="G12" s="114"/>
      <c r="H12" s="114"/>
      <c r="I12" s="114"/>
      <c r="J12" s="114"/>
      <c r="K12" s="114"/>
      <c r="L12" s="114"/>
      <c r="M12" s="114"/>
      <c r="N12" s="114"/>
      <c r="O12" s="114"/>
      <c r="P12" s="114"/>
      <c r="Q12" s="114"/>
      <c r="R12" s="114"/>
      <c r="S12" s="114"/>
      <c r="T12" s="114"/>
      <c r="U12" s="114"/>
      <c r="V12" s="114"/>
      <c r="W12" s="114"/>
      <c r="X12" s="114"/>
      <c r="Y12" s="114"/>
      <c r="Z12" s="114"/>
    </row>
    <row r="13" spans="1:26" ht="12.75" customHeight="1" x14ac:dyDescent="0.2">
      <c r="A13" s="114"/>
      <c r="B13" s="114"/>
      <c r="C13" s="114"/>
      <c r="D13" s="114"/>
      <c r="E13" s="114"/>
      <c r="F13" s="114"/>
      <c r="G13" s="114"/>
      <c r="H13" s="114"/>
      <c r="I13" s="114"/>
      <c r="J13" s="114"/>
      <c r="K13" s="114"/>
      <c r="L13" s="114"/>
      <c r="M13" s="114"/>
      <c r="N13" s="114"/>
      <c r="O13" s="114"/>
      <c r="P13" s="114"/>
      <c r="Q13" s="114"/>
      <c r="R13" s="114"/>
      <c r="S13" s="114"/>
      <c r="T13" s="114"/>
      <c r="U13" s="114"/>
      <c r="V13" s="114"/>
      <c r="W13" s="114"/>
      <c r="X13" s="114"/>
      <c r="Y13" s="114"/>
      <c r="Z13" s="114"/>
    </row>
    <row r="14" spans="1:26" ht="12.75" customHeight="1" x14ac:dyDescent="0.2">
      <c r="A14" s="114"/>
      <c r="B14" s="114"/>
      <c r="C14" s="114"/>
      <c r="D14" s="114"/>
      <c r="E14" s="114"/>
      <c r="F14" s="114"/>
      <c r="G14" s="114"/>
      <c r="H14" s="114"/>
      <c r="I14" s="114"/>
      <c r="J14" s="114"/>
      <c r="K14" s="114"/>
      <c r="L14" s="114"/>
      <c r="M14" s="114"/>
      <c r="N14" s="114"/>
      <c r="O14" s="114"/>
      <c r="P14" s="114"/>
      <c r="Q14" s="114"/>
      <c r="R14" s="114"/>
      <c r="S14" s="114"/>
      <c r="T14" s="114"/>
      <c r="U14" s="114"/>
      <c r="V14" s="114"/>
      <c r="W14" s="114"/>
      <c r="X14" s="114"/>
      <c r="Y14" s="114"/>
      <c r="Z14" s="114"/>
    </row>
    <row r="15" spans="1:26" ht="12.75" customHeight="1" x14ac:dyDescent="0.2">
      <c r="A15" s="114"/>
      <c r="B15" s="114"/>
      <c r="C15" s="114"/>
      <c r="D15" s="114"/>
      <c r="E15" s="114"/>
      <c r="F15" s="114"/>
      <c r="G15" s="114"/>
      <c r="H15" s="114"/>
      <c r="I15" s="114"/>
      <c r="J15" s="114"/>
      <c r="K15" s="114"/>
      <c r="L15" s="114"/>
      <c r="M15" s="114"/>
      <c r="N15" s="114"/>
      <c r="O15" s="114"/>
      <c r="P15" s="114"/>
      <c r="Q15" s="114"/>
      <c r="R15" s="114"/>
      <c r="S15" s="114"/>
      <c r="T15" s="114"/>
      <c r="U15" s="114"/>
      <c r="V15" s="114"/>
      <c r="W15" s="114"/>
      <c r="X15" s="114"/>
      <c r="Y15" s="114"/>
      <c r="Z15" s="114"/>
    </row>
    <row r="16" spans="1:26" ht="12.75" customHeight="1" x14ac:dyDescent="0.2">
      <c r="A16" s="114"/>
      <c r="B16" s="114"/>
      <c r="C16" s="114"/>
      <c r="D16" s="114"/>
      <c r="E16" s="114"/>
      <c r="F16" s="114"/>
      <c r="G16" s="114"/>
      <c r="H16" s="114"/>
      <c r="I16" s="114"/>
      <c r="J16" s="114"/>
      <c r="K16" s="114"/>
      <c r="L16" s="114"/>
      <c r="M16" s="114"/>
      <c r="N16" s="114"/>
      <c r="O16" s="114"/>
      <c r="P16" s="114"/>
      <c r="Q16" s="114"/>
      <c r="R16" s="114"/>
      <c r="S16" s="114"/>
      <c r="T16" s="114"/>
      <c r="U16" s="114"/>
      <c r="V16" s="114"/>
      <c r="W16" s="114"/>
      <c r="X16" s="114"/>
      <c r="Y16" s="114"/>
      <c r="Z16" s="114"/>
    </row>
    <row r="17" spans="1:26" ht="12.75" customHeight="1" x14ac:dyDescent="0.2">
      <c r="A17" s="114"/>
      <c r="B17" s="114"/>
      <c r="C17" s="114"/>
      <c r="D17" s="114"/>
      <c r="E17" s="114"/>
      <c r="F17" s="114"/>
      <c r="G17" s="114"/>
      <c r="H17" s="114"/>
      <c r="I17" s="114"/>
      <c r="J17" s="114"/>
      <c r="K17" s="114"/>
      <c r="L17" s="114"/>
      <c r="M17" s="114"/>
      <c r="N17" s="114"/>
      <c r="O17" s="114"/>
      <c r="P17" s="114"/>
      <c r="Q17" s="114"/>
      <c r="R17" s="114"/>
      <c r="S17" s="114"/>
      <c r="T17" s="114"/>
      <c r="U17" s="114"/>
      <c r="V17" s="114"/>
      <c r="W17" s="114"/>
      <c r="X17" s="114"/>
      <c r="Y17" s="114"/>
      <c r="Z17" s="114"/>
    </row>
    <row r="18" spans="1:26" ht="12.75" customHeight="1" x14ac:dyDescent="0.2">
      <c r="A18" s="114"/>
      <c r="B18" s="114"/>
      <c r="C18" s="114"/>
      <c r="D18" s="114"/>
      <c r="E18" s="114"/>
      <c r="F18" s="114"/>
      <c r="G18" s="114"/>
      <c r="H18" s="114"/>
      <c r="I18" s="114"/>
      <c r="J18" s="114"/>
      <c r="K18" s="114"/>
      <c r="L18" s="114"/>
      <c r="M18" s="114"/>
      <c r="N18" s="114"/>
      <c r="O18" s="114"/>
      <c r="P18" s="114"/>
      <c r="Q18" s="114"/>
      <c r="R18" s="114"/>
      <c r="S18" s="114"/>
      <c r="T18" s="114"/>
      <c r="U18" s="114"/>
      <c r="V18" s="114"/>
      <c r="W18" s="114"/>
      <c r="X18" s="114"/>
      <c r="Y18" s="114"/>
      <c r="Z18" s="114"/>
    </row>
    <row r="19" spans="1:26" ht="12.75" customHeight="1" x14ac:dyDescent="0.2">
      <c r="A19" s="114"/>
      <c r="B19" s="114"/>
      <c r="C19" s="114"/>
      <c r="D19" s="114"/>
      <c r="E19" s="114"/>
      <c r="F19" s="114"/>
      <c r="G19" s="114"/>
      <c r="H19" s="114"/>
      <c r="I19" s="114"/>
      <c r="J19" s="114"/>
      <c r="K19" s="114"/>
      <c r="L19" s="114"/>
      <c r="M19" s="114"/>
      <c r="N19" s="114"/>
      <c r="O19" s="114"/>
      <c r="P19" s="114"/>
      <c r="Q19" s="114"/>
      <c r="R19" s="114"/>
      <c r="S19" s="114"/>
      <c r="T19" s="114"/>
      <c r="U19" s="114"/>
      <c r="V19" s="114"/>
      <c r="W19" s="114"/>
      <c r="X19" s="114"/>
      <c r="Y19" s="114"/>
      <c r="Z19" s="114"/>
    </row>
    <row r="20" spans="1:26" ht="12.75" customHeight="1" x14ac:dyDescent="0.2">
      <c r="A20" s="114"/>
      <c r="B20" s="114"/>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row>
    <row r="21" spans="1:26" ht="12.75" customHeight="1" x14ac:dyDescent="0.2">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row>
    <row r="22" spans="1:26" ht="12.75" customHeight="1" x14ac:dyDescent="0.2">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row>
    <row r="23" spans="1:26" ht="12.75" customHeight="1" x14ac:dyDescent="0.2">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row>
    <row r="24" spans="1:26" ht="12.75" customHeight="1" x14ac:dyDescent="0.2">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row>
    <row r="25" spans="1:26" ht="12.75" customHeight="1" x14ac:dyDescent="0.2">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row>
    <row r="26" spans="1:26" ht="12.75" customHeight="1" x14ac:dyDescent="0.2">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row>
    <row r="27" spans="1:26" ht="12.75" customHeight="1" x14ac:dyDescent="0.2">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row>
    <row r="28" spans="1:26" ht="12.75" customHeigh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row>
    <row r="29" spans="1:26" ht="12.75" customHeigh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row>
    <row r="30" spans="1:26" ht="12.75" customHeight="1" x14ac:dyDescent="0.2">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row>
    <row r="31" spans="1:26" ht="12.75" customHeight="1" x14ac:dyDescent="0.2">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row>
    <row r="32" spans="1:26" ht="12.75" customHeight="1" x14ac:dyDescent="0.2">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row>
    <row r="33" spans="1:26" ht="12.75" customHeight="1" x14ac:dyDescent="0.2">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row>
    <row r="34" spans="1:26" ht="12.75" customHeight="1" x14ac:dyDescent="0.2">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row>
    <row r="35" spans="1:26" ht="12.75" customHeight="1" x14ac:dyDescent="0.2">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row>
    <row r="36" spans="1:26" ht="12.75" customHeight="1" x14ac:dyDescent="0.2">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row>
    <row r="37" spans="1:26" ht="12.75" customHeight="1" x14ac:dyDescent="0.2">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row>
    <row r="38" spans="1:26" ht="12.75" customHeight="1" x14ac:dyDescent="0.2">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row>
    <row r="39" spans="1:26" ht="12.75" customHeight="1" x14ac:dyDescent="0.2">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row>
    <row r="40" spans="1:26" ht="12.75" customHeight="1" x14ac:dyDescent="0.2">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row>
    <row r="41" spans="1:26" ht="12.75" customHeight="1" x14ac:dyDescent="0.2">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row>
    <row r="42" spans="1:26" ht="12.75"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row>
    <row r="43" spans="1:26" ht="12.75"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row>
    <row r="44" spans="1:26" ht="12.75" customHeight="1" x14ac:dyDescent="0.2">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row>
    <row r="45" spans="1:26" ht="12.75" customHeight="1"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row>
    <row r="46" spans="1:26" ht="12.75" customHeight="1" x14ac:dyDescent="0.2">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row>
    <row r="47" spans="1:26" ht="12.75" customHeight="1" x14ac:dyDescent="0.2">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row>
    <row r="48" spans="1:26" ht="12.75" customHeight="1" x14ac:dyDescent="0.2">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row>
    <row r="49" spans="1:26" ht="12.75" customHeight="1" x14ac:dyDescent="0.2">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row>
    <row r="50" spans="1:26" ht="12.75" customHeight="1" x14ac:dyDescent="0.2">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row>
    <row r="51" spans="1:26" ht="12.75" customHeight="1" x14ac:dyDescent="0.2">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row>
    <row r="52" spans="1:26" ht="12.75" customHeight="1" x14ac:dyDescent="0.2">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row>
    <row r="53" spans="1:26" ht="12.75" customHeight="1" x14ac:dyDescent="0.2">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row>
    <row r="54" spans="1:26" ht="12.75" customHeight="1" x14ac:dyDescent="0.2">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row>
    <row r="55" spans="1:26" ht="12.75" customHeight="1" x14ac:dyDescent="0.2">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row>
    <row r="56" spans="1:26" ht="12.75" customHeight="1" x14ac:dyDescent="0.2">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row>
    <row r="57" spans="1:26" ht="12.75" customHeight="1" x14ac:dyDescent="0.2">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row>
    <row r="58" spans="1:26" ht="12.75" customHeight="1" x14ac:dyDescent="0.2">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row>
    <row r="59" spans="1:26" ht="12.75" customHeight="1" x14ac:dyDescent="0.2">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row>
    <row r="60" spans="1:26" ht="12.75" customHeight="1" x14ac:dyDescent="0.2">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row>
    <row r="61" spans="1:26" ht="12.75" customHeight="1" x14ac:dyDescent="0.2">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row>
    <row r="62" spans="1:26" ht="12.75" customHeight="1" x14ac:dyDescent="0.2">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row>
    <row r="63" spans="1:26" ht="12.75" customHeight="1" x14ac:dyDescent="0.2">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row>
    <row r="64" spans="1:26" ht="12.75" customHeight="1" x14ac:dyDescent="0.2">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row>
    <row r="65" spans="1:26" ht="12.75" customHeight="1" x14ac:dyDescent="0.2">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row>
    <row r="66" spans="1:26" ht="12.75" customHeight="1" x14ac:dyDescent="0.2">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row>
    <row r="67" spans="1:26" ht="12.75" customHeight="1" x14ac:dyDescent="0.2">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row>
    <row r="68" spans="1:26" ht="12.75" customHeight="1" x14ac:dyDescent="0.2">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row>
    <row r="69" spans="1:26" ht="12.75" customHeight="1" x14ac:dyDescent="0.2">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row>
    <row r="70" spans="1:26" ht="12.75" customHeight="1" x14ac:dyDescent="0.2">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row>
    <row r="71" spans="1:26" ht="12.75" customHeight="1" x14ac:dyDescent="0.2">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row>
    <row r="72" spans="1:26" ht="12.75" customHeight="1" x14ac:dyDescent="0.2">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row>
    <row r="73" spans="1:26" ht="12.75" customHeight="1" x14ac:dyDescent="0.2">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row>
    <row r="74" spans="1:26" ht="12.75" customHeight="1" x14ac:dyDescent="0.2">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row>
    <row r="75" spans="1:26" ht="12.75" customHeight="1" x14ac:dyDescent="0.2">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row>
    <row r="76" spans="1:26" ht="12.75" customHeight="1" x14ac:dyDescent="0.2">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row>
    <row r="77" spans="1:26" ht="12.75" customHeight="1" x14ac:dyDescent="0.2">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row>
    <row r="78" spans="1:26" ht="12.75" customHeight="1" x14ac:dyDescent="0.2">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row>
    <row r="79" spans="1:26" ht="12.75" customHeight="1" x14ac:dyDescent="0.2">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row>
    <row r="80" spans="1:26" ht="12.75" customHeight="1" x14ac:dyDescent="0.2">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row>
    <row r="81" spans="1:26" ht="12.75" customHeight="1" x14ac:dyDescent="0.2">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row>
    <row r="82" spans="1:26" ht="12.75" customHeight="1" x14ac:dyDescent="0.2">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row>
    <row r="83" spans="1:26" ht="12.75" customHeight="1" x14ac:dyDescent="0.2">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row>
    <row r="84" spans="1:26" ht="12.75" customHeight="1" x14ac:dyDescent="0.2">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row>
    <row r="85" spans="1:26" ht="12.75" customHeight="1" x14ac:dyDescent="0.2">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row>
    <row r="86" spans="1:26" ht="12.75" customHeight="1" x14ac:dyDescent="0.2">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row>
    <row r="87" spans="1:26" ht="12.75" customHeight="1" x14ac:dyDescent="0.2">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row>
    <row r="88" spans="1:26" ht="12.75" customHeight="1" x14ac:dyDescent="0.2">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row>
    <row r="89" spans="1:26" ht="12.75" customHeight="1" x14ac:dyDescent="0.2">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row>
    <row r="90" spans="1:26" ht="12.75" customHeight="1" x14ac:dyDescent="0.2">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row>
    <row r="91" spans="1:26" ht="12.75" customHeight="1" x14ac:dyDescent="0.2">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row>
    <row r="92" spans="1:26" ht="12.75" customHeight="1" x14ac:dyDescent="0.2">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row>
    <row r="93" spans="1:26" ht="12.75" customHeight="1" x14ac:dyDescent="0.2">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row>
    <row r="94" spans="1:26" ht="12.75" customHeight="1" x14ac:dyDescent="0.2">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row>
    <row r="95" spans="1:26" ht="12.75" customHeight="1" x14ac:dyDescent="0.2">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row>
    <row r="96" spans="1:26" ht="12.75" customHeight="1" x14ac:dyDescent="0.2">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row>
    <row r="97" spans="1:26" ht="12.75" customHeight="1" x14ac:dyDescent="0.2">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row>
    <row r="98" spans="1:26" ht="12.75" customHeight="1" x14ac:dyDescent="0.2">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row>
    <row r="99" spans="1:26" ht="12.75" customHeight="1" x14ac:dyDescent="0.2">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row>
    <row r="100" spans="1:26" ht="12.75" customHeight="1" x14ac:dyDescent="0.2">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row>
    <row r="101" spans="1:26" ht="12.75" customHeight="1" x14ac:dyDescent="0.2">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row>
    <row r="102" spans="1:26" ht="12.75" customHeight="1" x14ac:dyDescent="0.2">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row>
    <row r="103" spans="1:26" ht="12.75" customHeight="1" x14ac:dyDescent="0.2">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row>
    <row r="104" spans="1:26" ht="12.75" customHeight="1" x14ac:dyDescent="0.2">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row>
    <row r="105" spans="1:26" ht="12.75" customHeight="1" x14ac:dyDescent="0.2">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row>
    <row r="106" spans="1:26" ht="12.75" customHeight="1" x14ac:dyDescent="0.2">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row>
    <row r="107" spans="1:26" ht="12.75" customHeight="1" x14ac:dyDescent="0.2">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row>
    <row r="108" spans="1:26" ht="12.75" customHeight="1" x14ac:dyDescent="0.2">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row>
    <row r="109" spans="1:26" ht="12.75" customHeight="1" x14ac:dyDescent="0.2">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row>
    <row r="110" spans="1:26" ht="12.75" customHeight="1" x14ac:dyDescent="0.2">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row>
    <row r="111" spans="1:26" ht="12.75" customHeight="1" x14ac:dyDescent="0.2">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row>
    <row r="112" spans="1:26" ht="12.75" customHeight="1" x14ac:dyDescent="0.2">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row>
    <row r="113" spans="1:26" ht="12.75" customHeight="1" x14ac:dyDescent="0.2">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row>
    <row r="114" spans="1:26" ht="12.75" customHeight="1" x14ac:dyDescent="0.2">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row>
    <row r="115" spans="1:26" ht="12.75" customHeight="1" x14ac:dyDescent="0.2">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row>
    <row r="116" spans="1:26" ht="12.75" customHeight="1" x14ac:dyDescent="0.2">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row>
    <row r="117" spans="1:26" ht="12.75" customHeight="1" x14ac:dyDescent="0.2">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row>
    <row r="118" spans="1:26" ht="12.75" customHeight="1" x14ac:dyDescent="0.2">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row>
    <row r="119" spans="1:26" ht="12.75" customHeight="1" x14ac:dyDescent="0.2">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row>
    <row r="120" spans="1:26" ht="12.75" customHeight="1" x14ac:dyDescent="0.2">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row>
    <row r="121" spans="1:26" ht="12.75" customHeight="1" x14ac:dyDescent="0.2">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row>
    <row r="122" spans="1:26" ht="12.75" customHeight="1" x14ac:dyDescent="0.2">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row>
    <row r="123" spans="1:26" ht="12.75" customHeight="1" x14ac:dyDescent="0.2">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row>
    <row r="124" spans="1:26" ht="12.75" customHeight="1" x14ac:dyDescent="0.2">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row>
    <row r="125" spans="1:26" ht="12.75" customHeight="1" x14ac:dyDescent="0.2">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row>
    <row r="126" spans="1:26" ht="12.75" customHeight="1" x14ac:dyDescent="0.2">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row>
    <row r="127" spans="1:26" ht="12.75" customHeight="1" x14ac:dyDescent="0.2">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row>
    <row r="128" spans="1:26" ht="12.75" customHeight="1" x14ac:dyDescent="0.2">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row>
    <row r="129" spans="1:26" ht="12.75" customHeight="1" x14ac:dyDescent="0.2">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row>
    <row r="130" spans="1:26" ht="12.75" customHeight="1" x14ac:dyDescent="0.2">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row>
    <row r="131" spans="1:26" ht="12.75" customHeight="1" x14ac:dyDescent="0.2">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row>
    <row r="132" spans="1:26" ht="12.75" customHeight="1" x14ac:dyDescent="0.2">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row>
    <row r="133" spans="1:26" ht="12.75" customHeight="1" x14ac:dyDescent="0.2">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row>
    <row r="134" spans="1:26" ht="12.75" customHeight="1" x14ac:dyDescent="0.2">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row>
    <row r="135" spans="1:26" ht="12.75" customHeight="1" x14ac:dyDescent="0.2">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row>
    <row r="136" spans="1:26" ht="12.75" customHeight="1" x14ac:dyDescent="0.2">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row>
    <row r="137" spans="1:26" ht="12.75" customHeight="1" x14ac:dyDescent="0.2">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row>
    <row r="138" spans="1:26" ht="12.75" customHeight="1" x14ac:dyDescent="0.2">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row>
    <row r="139" spans="1:26" ht="12.75" customHeight="1" x14ac:dyDescent="0.2">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row>
    <row r="140" spans="1:26" ht="12.75" customHeight="1" x14ac:dyDescent="0.2">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row>
    <row r="141" spans="1:26" ht="12.75" customHeight="1" x14ac:dyDescent="0.2">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row>
    <row r="142" spans="1:26" ht="12.75" customHeight="1" x14ac:dyDescent="0.2">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row>
    <row r="143" spans="1:26" ht="12.75" customHeight="1" x14ac:dyDescent="0.2">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row>
    <row r="144" spans="1:26" ht="12.75" customHeight="1" x14ac:dyDescent="0.2">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row>
    <row r="145" spans="1:26" ht="12.75" customHeight="1" x14ac:dyDescent="0.2">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row>
    <row r="146" spans="1:26" ht="12.75" customHeight="1" x14ac:dyDescent="0.2">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row>
    <row r="147" spans="1:26" ht="12.75" customHeight="1" x14ac:dyDescent="0.2">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row>
    <row r="148" spans="1:26" ht="12.75" customHeight="1" x14ac:dyDescent="0.2">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row>
    <row r="149" spans="1:26" ht="12.75" customHeight="1" x14ac:dyDescent="0.2">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row>
    <row r="150" spans="1:26" ht="12.75" customHeight="1" x14ac:dyDescent="0.2">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row>
    <row r="151" spans="1:26" ht="12.75" customHeight="1" x14ac:dyDescent="0.2">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row>
    <row r="152" spans="1:26" ht="12.75" customHeight="1" x14ac:dyDescent="0.2">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row>
    <row r="153" spans="1:26" ht="12.75" customHeight="1" x14ac:dyDescent="0.2">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row>
    <row r="154" spans="1:26" ht="12.75" customHeight="1" x14ac:dyDescent="0.2">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row>
    <row r="155" spans="1:26" ht="12.75" customHeight="1" x14ac:dyDescent="0.2">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row>
    <row r="156" spans="1:26" ht="12.75" customHeight="1" x14ac:dyDescent="0.2">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row>
    <row r="157" spans="1:26" ht="12.75" customHeight="1" x14ac:dyDescent="0.2">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row>
    <row r="158" spans="1:26" ht="12.75" customHeight="1" x14ac:dyDescent="0.2">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row>
    <row r="159" spans="1:26" ht="12.75" customHeight="1" x14ac:dyDescent="0.2">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row>
    <row r="160" spans="1:26" ht="12.75" customHeight="1" x14ac:dyDescent="0.2">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row>
    <row r="161" spans="1:26" ht="12.75" customHeight="1" x14ac:dyDescent="0.2">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row>
    <row r="162" spans="1:26" ht="12.75" customHeight="1" x14ac:dyDescent="0.2">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row>
    <row r="163" spans="1:26" ht="12.75" customHeight="1" x14ac:dyDescent="0.2">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row>
    <row r="164" spans="1:26" ht="12.75" customHeight="1" x14ac:dyDescent="0.2">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row>
    <row r="165" spans="1:26" ht="12.75" customHeight="1" x14ac:dyDescent="0.2">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row>
    <row r="166" spans="1:26" ht="12.75" customHeight="1" x14ac:dyDescent="0.2">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row>
    <row r="167" spans="1:26" ht="12.75" customHeight="1" x14ac:dyDescent="0.2">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row>
    <row r="168" spans="1:26" ht="12.75" customHeight="1" x14ac:dyDescent="0.2">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row>
    <row r="169" spans="1:26" ht="12.75" customHeight="1" x14ac:dyDescent="0.2">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row>
    <row r="170" spans="1:26" ht="12.75" customHeight="1" x14ac:dyDescent="0.2">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row>
    <row r="171" spans="1:26" ht="12.75" customHeight="1" x14ac:dyDescent="0.2">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row>
    <row r="172" spans="1:26" ht="12.75" customHeight="1" x14ac:dyDescent="0.2">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row>
    <row r="173" spans="1:26" ht="12.75" customHeight="1" x14ac:dyDescent="0.2">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row>
    <row r="174" spans="1:26" ht="12.75" customHeight="1" x14ac:dyDescent="0.2">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row>
    <row r="175" spans="1:26" ht="12.75" customHeight="1" x14ac:dyDescent="0.2">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row>
    <row r="176" spans="1:26" ht="12.75" customHeight="1" x14ac:dyDescent="0.2">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row>
    <row r="177" spans="1:26" ht="12.75" customHeight="1" x14ac:dyDescent="0.2">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row>
    <row r="178" spans="1:26" ht="12.75" customHeight="1" x14ac:dyDescent="0.2">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row>
    <row r="179" spans="1:26" ht="12.75" customHeight="1" x14ac:dyDescent="0.2">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row>
    <row r="180" spans="1:26" ht="12.75" customHeight="1" x14ac:dyDescent="0.2">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row>
    <row r="181" spans="1:26" ht="12.75" customHeight="1" x14ac:dyDescent="0.2">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row>
    <row r="182" spans="1:26" ht="12.75" customHeight="1" x14ac:dyDescent="0.2">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row>
    <row r="183" spans="1:26" ht="12.75" customHeight="1" x14ac:dyDescent="0.2">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row>
    <row r="184" spans="1:26" ht="12.75" customHeight="1" x14ac:dyDescent="0.2">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row>
    <row r="185" spans="1:26" ht="12.75" customHeight="1" x14ac:dyDescent="0.2">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row>
    <row r="186" spans="1:26" ht="12.75" customHeight="1" x14ac:dyDescent="0.2">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row>
    <row r="187" spans="1:26" ht="12.75" customHeight="1" x14ac:dyDescent="0.2">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row>
    <row r="188" spans="1:26" ht="12.75" customHeight="1" x14ac:dyDescent="0.2">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row>
    <row r="189" spans="1:26" ht="12.75" customHeight="1" x14ac:dyDescent="0.2">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row>
    <row r="190" spans="1:26" ht="12.75" customHeight="1" x14ac:dyDescent="0.2">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row>
    <row r="191" spans="1:26" ht="12.75" customHeight="1" x14ac:dyDescent="0.2">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row>
    <row r="192" spans="1:26" ht="12.75" customHeight="1" x14ac:dyDescent="0.2">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row>
    <row r="193" spans="1:26" ht="12.75" customHeight="1" x14ac:dyDescent="0.2">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row>
    <row r="194" spans="1:26" ht="12.75" customHeight="1" x14ac:dyDescent="0.2">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row>
    <row r="195" spans="1:26" ht="12.75" customHeight="1" x14ac:dyDescent="0.2">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row>
    <row r="196" spans="1:26" ht="12.75" customHeight="1" x14ac:dyDescent="0.2">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row>
    <row r="197" spans="1:26" ht="12.75" customHeight="1" x14ac:dyDescent="0.2">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row>
    <row r="198" spans="1:26" ht="12.75" customHeight="1" x14ac:dyDescent="0.2">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row>
    <row r="199" spans="1:26" ht="12.75" customHeight="1" x14ac:dyDescent="0.2">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row>
    <row r="200" spans="1:26" ht="12.75" customHeight="1" x14ac:dyDescent="0.2">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row>
    <row r="201" spans="1:26" ht="12.75" customHeight="1" x14ac:dyDescent="0.2">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row>
    <row r="202" spans="1:26" ht="12.75" customHeight="1" x14ac:dyDescent="0.2">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row>
    <row r="203" spans="1:26" ht="12.75" customHeight="1" x14ac:dyDescent="0.2">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row>
    <row r="204" spans="1:26" ht="12.75" customHeight="1" x14ac:dyDescent="0.2">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row>
    <row r="205" spans="1:26" ht="12.75" customHeight="1" x14ac:dyDescent="0.2">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row>
    <row r="206" spans="1:26" ht="12.75" customHeight="1" x14ac:dyDescent="0.2">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row>
    <row r="207" spans="1:26" ht="12.75" customHeight="1" x14ac:dyDescent="0.2">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row>
    <row r="208" spans="1:26" ht="12.75" customHeight="1" x14ac:dyDescent="0.2">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row>
    <row r="209" spans="1:26" ht="12.75" customHeight="1" x14ac:dyDescent="0.2">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row>
    <row r="210" spans="1:26" ht="12.75" customHeight="1" x14ac:dyDescent="0.2">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row>
    <row r="211" spans="1:26" ht="12.75" customHeight="1" x14ac:dyDescent="0.2">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row>
    <row r="212" spans="1:26" ht="12.75" customHeight="1" x14ac:dyDescent="0.2">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row>
    <row r="213" spans="1:26" ht="12.75" customHeight="1" x14ac:dyDescent="0.2">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row>
    <row r="214" spans="1:26" ht="12.75" customHeight="1" x14ac:dyDescent="0.2">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row>
    <row r="215" spans="1:26" ht="12.75" customHeight="1" x14ac:dyDescent="0.2">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row>
    <row r="216" spans="1:26" ht="12.75" customHeight="1" x14ac:dyDescent="0.2">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row>
    <row r="217" spans="1:26" ht="12.75" customHeight="1" x14ac:dyDescent="0.2">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row>
    <row r="218" spans="1:26" ht="12.75" customHeight="1" x14ac:dyDescent="0.2">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row>
    <row r="219" spans="1:26" ht="12.75" customHeight="1" x14ac:dyDescent="0.2">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row>
    <row r="220" spans="1:26" ht="12.75" customHeight="1" x14ac:dyDescent="0.2">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row>
    <row r="221" spans="1:26" ht="15.75" customHeight="1" x14ac:dyDescent="0.2"/>
    <row r="222" spans="1:26" ht="15.75" customHeight="1" x14ac:dyDescent="0.2"/>
    <row r="223" spans="1:26" ht="15.75" customHeight="1" x14ac:dyDescent="0.2"/>
    <row r="224" spans="1:26"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0">
    <mergeCell ref="A5:C5"/>
    <mergeCell ref="D5:E5"/>
    <mergeCell ref="I5:J5"/>
    <mergeCell ref="A1:F1"/>
    <mergeCell ref="A2:A3"/>
    <mergeCell ref="B2:B3"/>
    <mergeCell ref="C2:C3"/>
    <mergeCell ref="D2:D3"/>
    <mergeCell ref="E2:E3"/>
    <mergeCell ref="F2:F3"/>
  </mergeCells>
  <pageMargins left="0.511811024" right="0.511811024" top="1.5111458333333334" bottom="1.2886458333333333" header="0" footer="0"/>
  <pageSetup paperSize="9" scale="89" orientation="portrait"/>
  <headerFooter>
    <oddFooter>&amp;LCNPJ: 08.247.960/0001-62 Fone: (61) 3363-7575 – (61) 3052-2579 comercial@realdp.com.br &amp;RCF/DF: 07.478.593/001-20 SIBS QD. 01 – CONJ B – LOTE 16 CEP: 71.736-102 NÚCLEO BANDEIRANTE – BRASÍLIA - DF</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Z1000"/>
  <sheetViews>
    <sheetView workbookViewId="0"/>
  </sheetViews>
  <sheetFormatPr defaultColWidth="12.5703125" defaultRowHeight="15" customHeight="1" x14ac:dyDescent="0.2"/>
  <cols>
    <col min="1" max="1" width="6" customWidth="1"/>
    <col min="2" max="2" width="67.140625" customWidth="1"/>
    <col min="3" max="3" width="15.140625" customWidth="1"/>
    <col min="4" max="4" width="8.140625" customWidth="1"/>
    <col min="5" max="5" width="12.140625" customWidth="1"/>
    <col min="6" max="6" width="11.85546875" customWidth="1"/>
    <col min="7" max="7" width="14.85546875" customWidth="1"/>
    <col min="8" max="8" width="16.140625" customWidth="1"/>
    <col min="9" max="9" width="16" customWidth="1"/>
    <col min="10" max="26" width="8.5703125" customWidth="1"/>
  </cols>
  <sheetData>
    <row r="1" spans="1:26" ht="12.75" customHeight="1" x14ac:dyDescent="0.2">
      <c r="A1" s="381" t="s">
        <v>218</v>
      </c>
      <c r="B1" s="369"/>
      <c r="C1" s="369"/>
      <c r="D1" s="369"/>
      <c r="E1" s="369"/>
      <c r="F1" s="369"/>
      <c r="G1" s="369"/>
      <c r="H1" s="369"/>
      <c r="I1" s="370"/>
      <c r="J1" s="15"/>
      <c r="K1" s="15"/>
      <c r="L1" s="15"/>
      <c r="M1" s="15"/>
      <c r="N1" s="15"/>
      <c r="O1" s="15"/>
      <c r="P1" s="15"/>
      <c r="Q1" s="15"/>
      <c r="R1" s="15"/>
      <c r="S1" s="15"/>
      <c r="T1" s="15"/>
      <c r="U1" s="15"/>
      <c r="V1" s="15"/>
      <c r="W1" s="15"/>
      <c r="X1" s="15"/>
      <c r="Y1" s="15"/>
      <c r="Z1" s="15"/>
    </row>
    <row r="2" spans="1:26" ht="56.25" customHeight="1" x14ac:dyDescent="0.2">
      <c r="A2" s="379" t="s">
        <v>219</v>
      </c>
      <c r="B2" s="380" t="s">
        <v>220</v>
      </c>
      <c r="C2" s="376" t="s">
        <v>221</v>
      </c>
      <c r="D2" s="376" t="s">
        <v>222</v>
      </c>
      <c r="E2" s="376" t="s">
        <v>223</v>
      </c>
      <c r="F2" s="122" t="s">
        <v>224</v>
      </c>
      <c r="G2" s="376" t="s">
        <v>225</v>
      </c>
      <c r="H2" s="376" t="s">
        <v>226</v>
      </c>
      <c r="I2" s="376" t="s">
        <v>227</v>
      </c>
      <c r="J2" s="15"/>
      <c r="K2" s="15"/>
      <c r="L2" s="15"/>
      <c r="M2" s="15"/>
      <c r="N2" s="15"/>
      <c r="O2" s="15"/>
      <c r="P2" s="15"/>
      <c r="Q2" s="15"/>
      <c r="R2" s="15"/>
      <c r="S2" s="15"/>
      <c r="T2" s="15"/>
      <c r="U2" s="15"/>
      <c r="V2" s="15"/>
      <c r="W2" s="15"/>
      <c r="X2" s="15"/>
      <c r="Y2" s="15"/>
      <c r="Z2" s="15"/>
    </row>
    <row r="3" spans="1:26" ht="12.75" customHeight="1" x14ac:dyDescent="0.2">
      <c r="A3" s="378"/>
      <c r="B3" s="378"/>
      <c r="C3" s="378"/>
      <c r="D3" s="374"/>
      <c r="E3" s="374"/>
      <c r="F3" s="123">
        <f>E79</f>
        <v>0.23720116618075782</v>
      </c>
      <c r="G3" s="374"/>
      <c r="H3" s="374"/>
      <c r="I3" s="378"/>
      <c r="J3" s="15"/>
      <c r="K3" s="15"/>
      <c r="L3" s="15"/>
      <c r="M3" s="15"/>
      <c r="N3" s="15"/>
      <c r="O3" s="15"/>
      <c r="P3" s="15"/>
      <c r="Q3" s="15"/>
      <c r="R3" s="15"/>
      <c r="S3" s="15"/>
      <c r="T3" s="15"/>
      <c r="U3" s="15"/>
      <c r="V3" s="15"/>
      <c r="W3" s="15"/>
      <c r="X3" s="15"/>
      <c r="Y3" s="15"/>
      <c r="Z3" s="15"/>
    </row>
    <row r="4" spans="1:26" ht="12.75" customHeight="1" x14ac:dyDescent="0.2">
      <c r="A4" s="374"/>
      <c r="B4" s="374"/>
      <c r="C4" s="374"/>
      <c r="D4" s="124" t="s">
        <v>18</v>
      </c>
      <c r="E4" s="124" t="s">
        <v>20</v>
      </c>
      <c r="F4" s="124" t="s">
        <v>23</v>
      </c>
      <c r="G4" s="124" t="s">
        <v>228</v>
      </c>
      <c r="H4" s="124" t="s">
        <v>229</v>
      </c>
      <c r="I4" s="374"/>
      <c r="J4" s="15"/>
      <c r="K4" s="15"/>
      <c r="L4" s="15"/>
      <c r="M4" s="15"/>
      <c r="N4" s="15"/>
      <c r="O4" s="15"/>
      <c r="P4" s="15"/>
      <c r="Q4" s="15"/>
      <c r="R4" s="15"/>
      <c r="S4" s="15"/>
      <c r="T4" s="15"/>
      <c r="U4" s="15"/>
      <c r="V4" s="15"/>
      <c r="W4" s="15"/>
      <c r="X4" s="15"/>
      <c r="Y4" s="15"/>
      <c r="Z4" s="15"/>
    </row>
    <row r="5" spans="1:26" ht="12.75" customHeight="1" x14ac:dyDescent="0.2">
      <c r="A5" s="125">
        <v>1</v>
      </c>
      <c r="B5" s="126" t="s">
        <v>230</v>
      </c>
      <c r="C5" s="127" t="s">
        <v>231</v>
      </c>
      <c r="D5" s="128">
        <v>900</v>
      </c>
      <c r="E5" s="129">
        <v>14.08</v>
      </c>
      <c r="F5" s="130">
        <f>E5*F3</f>
        <v>3.3397924198250699</v>
      </c>
      <c r="G5" s="131">
        <f t="shared" ref="G5:G9" si="0">E5+F5</f>
        <v>17.419792419825072</v>
      </c>
      <c r="H5" s="131">
        <f t="shared" ref="H5:H9" si="1">G5*D5</f>
        <v>15677.813177842565</v>
      </c>
      <c r="I5" s="131">
        <f t="shared" ref="I5:I9" si="2">D5*E5</f>
        <v>12672</v>
      </c>
      <c r="J5" s="15"/>
      <c r="K5" s="15"/>
      <c r="L5" s="15"/>
      <c r="M5" s="15"/>
      <c r="N5" s="15"/>
      <c r="O5" s="15"/>
      <c r="P5" s="15"/>
      <c r="Q5" s="15"/>
      <c r="R5" s="15"/>
      <c r="S5" s="15"/>
      <c r="T5" s="15"/>
      <c r="U5" s="15"/>
      <c r="V5" s="15"/>
      <c r="W5" s="15"/>
      <c r="X5" s="15"/>
      <c r="Y5" s="15"/>
      <c r="Z5" s="15"/>
    </row>
    <row r="6" spans="1:26" ht="12.75" customHeight="1" x14ac:dyDescent="0.2">
      <c r="A6" s="125">
        <v>2</v>
      </c>
      <c r="B6" s="126" t="s">
        <v>232</v>
      </c>
      <c r="C6" s="127" t="s">
        <v>233</v>
      </c>
      <c r="D6" s="128">
        <v>115</v>
      </c>
      <c r="E6" s="129">
        <v>1.88</v>
      </c>
      <c r="F6" s="130">
        <f>E6*F3</f>
        <v>0.44593819241982469</v>
      </c>
      <c r="G6" s="131">
        <f t="shared" si="0"/>
        <v>2.3259381924198248</v>
      </c>
      <c r="H6" s="131">
        <f t="shared" si="1"/>
        <v>267.48289212827984</v>
      </c>
      <c r="I6" s="131">
        <f t="shared" si="2"/>
        <v>216.2</v>
      </c>
      <c r="J6" s="15"/>
      <c r="K6" s="15"/>
      <c r="L6" s="15"/>
      <c r="M6" s="15"/>
      <c r="N6" s="15"/>
      <c r="O6" s="15"/>
      <c r="P6" s="15"/>
      <c r="Q6" s="15"/>
      <c r="R6" s="15"/>
      <c r="S6" s="15"/>
      <c r="T6" s="15"/>
      <c r="U6" s="15"/>
      <c r="V6" s="15"/>
      <c r="W6" s="15"/>
      <c r="X6" s="15"/>
      <c r="Y6" s="15"/>
      <c r="Z6" s="15"/>
    </row>
    <row r="7" spans="1:26" ht="91.5" customHeight="1" x14ac:dyDescent="0.2">
      <c r="A7" s="125">
        <v>3</v>
      </c>
      <c r="B7" s="126" t="s">
        <v>234</v>
      </c>
      <c r="C7" s="127" t="s">
        <v>235</v>
      </c>
      <c r="D7" s="132">
        <v>4000</v>
      </c>
      <c r="E7" s="129">
        <v>37.07</v>
      </c>
      <c r="F7" s="130">
        <f>E7*F3</f>
        <v>8.7930472303206919</v>
      </c>
      <c r="G7" s="131">
        <f t="shared" si="0"/>
        <v>45.863047230320689</v>
      </c>
      <c r="H7" s="131">
        <f t="shared" si="1"/>
        <v>183452.18892128277</v>
      </c>
      <c r="I7" s="131">
        <f t="shared" si="2"/>
        <v>148280</v>
      </c>
      <c r="J7" s="15"/>
      <c r="K7" s="15"/>
      <c r="L7" s="15"/>
      <c r="M7" s="15"/>
      <c r="N7" s="15"/>
      <c r="O7" s="15"/>
      <c r="P7" s="15"/>
      <c r="Q7" s="15"/>
      <c r="R7" s="15"/>
      <c r="S7" s="15"/>
      <c r="T7" s="15"/>
      <c r="U7" s="15"/>
      <c r="V7" s="15"/>
      <c r="W7" s="15"/>
      <c r="X7" s="15"/>
      <c r="Y7" s="15"/>
      <c r="Z7" s="15"/>
    </row>
    <row r="8" spans="1:26" ht="12.75" customHeight="1" x14ac:dyDescent="0.2">
      <c r="A8" s="125">
        <v>4</v>
      </c>
      <c r="B8" s="126" t="s">
        <v>236</v>
      </c>
      <c r="C8" s="127" t="s">
        <v>235</v>
      </c>
      <c r="D8" s="128">
        <v>200</v>
      </c>
      <c r="E8" s="129">
        <v>15.95</v>
      </c>
      <c r="F8" s="130">
        <f>E8*F3</f>
        <v>3.783358600583087</v>
      </c>
      <c r="G8" s="131">
        <f t="shared" si="0"/>
        <v>19.733358600583088</v>
      </c>
      <c r="H8" s="131">
        <f t="shared" si="1"/>
        <v>3946.6717201166175</v>
      </c>
      <c r="I8" s="131">
        <f t="shared" si="2"/>
        <v>3190</v>
      </c>
      <c r="J8" s="15"/>
      <c r="K8" s="15"/>
      <c r="L8" s="15"/>
      <c r="M8" s="15"/>
      <c r="N8" s="15"/>
      <c r="O8" s="15"/>
      <c r="P8" s="15"/>
      <c r="Q8" s="15"/>
      <c r="R8" s="15"/>
      <c r="S8" s="15"/>
      <c r="T8" s="15"/>
      <c r="U8" s="15"/>
      <c r="V8" s="15"/>
      <c r="W8" s="15"/>
      <c r="X8" s="15"/>
      <c r="Y8" s="15"/>
      <c r="Z8" s="15"/>
    </row>
    <row r="9" spans="1:26" ht="12.75" customHeight="1" x14ac:dyDescent="0.2">
      <c r="A9" s="125">
        <v>5</v>
      </c>
      <c r="B9" s="126" t="s">
        <v>237</v>
      </c>
      <c r="C9" s="133" t="s">
        <v>238</v>
      </c>
      <c r="D9" s="132">
        <v>6000</v>
      </c>
      <c r="E9" s="129">
        <v>4.75</v>
      </c>
      <c r="F9" s="130">
        <f>E9*F3</f>
        <v>1.1267055393585996</v>
      </c>
      <c r="G9" s="131">
        <f t="shared" si="0"/>
        <v>5.8767055393585999</v>
      </c>
      <c r="H9" s="131">
        <f t="shared" si="1"/>
        <v>35260.233236151602</v>
      </c>
      <c r="I9" s="131">
        <f t="shared" si="2"/>
        <v>28500</v>
      </c>
      <c r="J9" s="15"/>
      <c r="K9" s="15"/>
      <c r="L9" s="15"/>
      <c r="M9" s="15"/>
      <c r="N9" s="15"/>
      <c r="O9" s="15"/>
      <c r="P9" s="15"/>
      <c r="Q9" s="15"/>
      <c r="R9" s="15"/>
      <c r="S9" s="15"/>
      <c r="T9" s="15"/>
      <c r="U9" s="15"/>
      <c r="V9" s="15"/>
      <c r="W9" s="15"/>
      <c r="X9" s="15"/>
      <c r="Y9" s="15"/>
      <c r="Z9" s="15"/>
    </row>
    <row r="10" spans="1:26" ht="12.75" customHeight="1" x14ac:dyDescent="0.25">
      <c r="A10" s="322" t="s">
        <v>239</v>
      </c>
      <c r="B10" s="269"/>
      <c r="C10" s="269"/>
      <c r="D10" s="269"/>
      <c r="E10" s="269"/>
      <c r="F10" s="269"/>
      <c r="G10" s="270"/>
      <c r="H10" s="134">
        <f t="shared" ref="H10:I10" si="3">SUM(H5:H9)</f>
        <v>238604.38994752182</v>
      </c>
      <c r="I10" s="135">
        <f t="shared" si="3"/>
        <v>192858.2</v>
      </c>
      <c r="J10" s="15"/>
      <c r="K10" s="15"/>
      <c r="L10" s="15"/>
      <c r="M10" s="15"/>
      <c r="N10" s="15"/>
      <c r="O10" s="15"/>
      <c r="P10" s="15"/>
      <c r="Q10" s="15"/>
      <c r="R10" s="15"/>
      <c r="S10" s="15"/>
      <c r="T10" s="15"/>
      <c r="U10" s="15"/>
      <c r="V10" s="15"/>
      <c r="W10" s="15"/>
      <c r="X10" s="15"/>
      <c r="Y10" s="15"/>
      <c r="Z10" s="15"/>
    </row>
    <row r="11" spans="1:26" ht="12.75" customHeight="1" x14ac:dyDescent="0.2">
      <c r="A11" s="15"/>
      <c r="B11" s="15"/>
      <c r="C11" s="15"/>
      <c r="D11" s="15"/>
      <c r="E11" s="15"/>
      <c r="F11" s="15"/>
      <c r="G11" s="15"/>
      <c r="H11" s="15"/>
      <c r="I11" s="15"/>
      <c r="J11" s="15"/>
      <c r="K11" s="15"/>
      <c r="L11" s="15"/>
      <c r="M11" s="15"/>
      <c r="N11" s="15"/>
      <c r="O11" s="15"/>
      <c r="P11" s="15"/>
      <c r="Q11" s="15"/>
      <c r="R11" s="15"/>
      <c r="S11" s="15"/>
      <c r="T11" s="15"/>
      <c r="U11" s="15"/>
      <c r="V11" s="15"/>
      <c r="W11" s="15"/>
      <c r="X11" s="15"/>
      <c r="Y11" s="15"/>
      <c r="Z11" s="15"/>
    </row>
    <row r="12" spans="1:26" ht="12.75" customHeight="1" x14ac:dyDescent="0.2">
      <c r="A12" s="379" t="s">
        <v>219</v>
      </c>
      <c r="B12" s="380" t="s">
        <v>240</v>
      </c>
      <c r="C12" s="376" t="s">
        <v>221</v>
      </c>
      <c r="D12" s="376" t="s">
        <v>222</v>
      </c>
      <c r="E12" s="376" t="s">
        <v>223</v>
      </c>
      <c r="F12" s="122" t="s">
        <v>224</v>
      </c>
      <c r="G12" s="376" t="s">
        <v>225</v>
      </c>
      <c r="H12" s="376" t="s">
        <v>226</v>
      </c>
      <c r="I12" s="376" t="s">
        <v>227</v>
      </c>
      <c r="J12" s="15"/>
      <c r="K12" s="15"/>
      <c r="L12" s="15"/>
      <c r="M12" s="15"/>
      <c r="N12" s="15"/>
      <c r="O12" s="15"/>
      <c r="P12" s="15"/>
      <c r="Q12" s="15"/>
      <c r="R12" s="15"/>
      <c r="S12" s="15"/>
      <c r="T12" s="15"/>
      <c r="U12" s="15"/>
      <c r="V12" s="15"/>
      <c r="W12" s="15"/>
      <c r="X12" s="15"/>
      <c r="Y12" s="15"/>
      <c r="Z12" s="15"/>
    </row>
    <row r="13" spans="1:26" ht="12.75" customHeight="1" x14ac:dyDescent="0.2">
      <c r="A13" s="378"/>
      <c r="B13" s="378"/>
      <c r="C13" s="378"/>
      <c r="D13" s="374"/>
      <c r="E13" s="374"/>
      <c r="F13" s="123">
        <f>E79</f>
        <v>0.23720116618075782</v>
      </c>
      <c r="G13" s="374"/>
      <c r="H13" s="374"/>
      <c r="I13" s="378"/>
      <c r="J13" s="15"/>
      <c r="K13" s="15"/>
      <c r="L13" s="15"/>
      <c r="M13" s="15"/>
      <c r="N13" s="15"/>
      <c r="O13" s="15"/>
      <c r="P13" s="15"/>
      <c r="Q13" s="15"/>
      <c r="R13" s="15"/>
      <c r="S13" s="15"/>
      <c r="T13" s="15"/>
      <c r="U13" s="15"/>
      <c r="V13" s="15"/>
      <c r="W13" s="15"/>
      <c r="X13" s="15"/>
      <c r="Y13" s="15"/>
      <c r="Z13" s="15"/>
    </row>
    <row r="14" spans="1:26" ht="12.75" customHeight="1" x14ac:dyDescent="0.2">
      <c r="A14" s="374"/>
      <c r="B14" s="374"/>
      <c r="C14" s="374"/>
      <c r="D14" s="124" t="s">
        <v>18</v>
      </c>
      <c r="E14" s="124" t="s">
        <v>20</v>
      </c>
      <c r="F14" s="124" t="s">
        <v>23</v>
      </c>
      <c r="G14" s="124" t="s">
        <v>228</v>
      </c>
      <c r="H14" s="124" t="s">
        <v>229</v>
      </c>
      <c r="I14" s="374"/>
      <c r="J14" s="15"/>
      <c r="K14" s="15"/>
      <c r="L14" s="15"/>
      <c r="M14" s="15"/>
      <c r="N14" s="15"/>
      <c r="O14" s="15"/>
      <c r="P14" s="15"/>
      <c r="Q14" s="15"/>
      <c r="R14" s="15"/>
      <c r="S14" s="15"/>
      <c r="T14" s="15"/>
      <c r="U14" s="15"/>
      <c r="V14" s="15"/>
      <c r="W14" s="15"/>
      <c r="X14" s="15"/>
      <c r="Y14" s="15"/>
      <c r="Z14" s="15"/>
    </row>
    <row r="15" spans="1:26" ht="12.75" customHeight="1" x14ac:dyDescent="0.2">
      <c r="A15" s="125">
        <v>6</v>
      </c>
      <c r="B15" s="126" t="s">
        <v>241</v>
      </c>
      <c r="C15" s="127" t="s">
        <v>233</v>
      </c>
      <c r="D15" s="128">
        <v>350</v>
      </c>
      <c r="E15" s="129">
        <v>2.86</v>
      </c>
      <c r="F15" s="130">
        <f>E15*F13</f>
        <v>0.67839533527696727</v>
      </c>
      <c r="G15" s="131">
        <f t="shared" ref="G15:G28" si="4">E15+F15</f>
        <v>3.538395335276967</v>
      </c>
      <c r="H15" s="131">
        <f t="shared" ref="H15:H28" si="5">G15*D15</f>
        <v>1238.4383673469385</v>
      </c>
      <c r="I15" s="131">
        <f t="shared" ref="I15:I28" si="6">D15*E15</f>
        <v>1001</v>
      </c>
      <c r="J15" s="15"/>
      <c r="K15" s="15"/>
      <c r="L15" s="15"/>
      <c r="M15" s="15"/>
      <c r="N15" s="15"/>
      <c r="O15" s="15"/>
      <c r="P15" s="15"/>
      <c r="Q15" s="15"/>
      <c r="R15" s="15"/>
      <c r="S15" s="15"/>
      <c r="T15" s="15"/>
      <c r="U15" s="15"/>
      <c r="V15" s="15"/>
      <c r="W15" s="15"/>
      <c r="X15" s="15"/>
      <c r="Y15" s="15"/>
      <c r="Z15" s="15"/>
    </row>
    <row r="16" spans="1:26" ht="12.75" customHeight="1" x14ac:dyDescent="0.2">
      <c r="A16" s="125">
        <f t="shared" ref="A16:A28" si="7">A15+1</f>
        <v>7</v>
      </c>
      <c r="B16" s="126" t="s">
        <v>242</v>
      </c>
      <c r="C16" s="127" t="s">
        <v>233</v>
      </c>
      <c r="D16" s="128">
        <v>1200</v>
      </c>
      <c r="E16" s="129">
        <v>1.63</v>
      </c>
      <c r="F16" s="130">
        <f>E16*F13</f>
        <v>0.38663790087463523</v>
      </c>
      <c r="G16" s="131">
        <f t="shared" si="4"/>
        <v>2.0166379008746351</v>
      </c>
      <c r="H16" s="131">
        <f t="shared" si="5"/>
        <v>2419.9654810495622</v>
      </c>
      <c r="I16" s="131">
        <f t="shared" si="6"/>
        <v>1955.9999999999998</v>
      </c>
      <c r="J16" s="15"/>
      <c r="K16" s="15"/>
      <c r="L16" s="15"/>
      <c r="M16" s="15"/>
      <c r="N16" s="15"/>
      <c r="O16" s="15"/>
      <c r="P16" s="15"/>
      <c r="Q16" s="15"/>
      <c r="R16" s="15"/>
      <c r="S16" s="15"/>
      <c r="T16" s="15"/>
      <c r="U16" s="15"/>
      <c r="V16" s="15"/>
      <c r="W16" s="15"/>
      <c r="X16" s="15"/>
      <c r="Y16" s="15"/>
      <c r="Z16" s="15"/>
    </row>
    <row r="17" spans="1:26" ht="12.75" customHeight="1" x14ac:dyDescent="0.2">
      <c r="A17" s="125">
        <f t="shared" si="7"/>
        <v>8</v>
      </c>
      <c r="B17" s="126" t="s">
        <v>243</v>
      </c>
      <c r="C17" s="127" t="s">
        <v>233</v>
      </c>
      <c r="D17" s="132">
        <v>240</v>
      </c>
      <c r="E17" s="129">
        <v>2.15</v>
      </c>
      <c r="F17" s="130">
        <f>E17*F13</f>
        <v>0.50998250728862926</v>
      </c>
      <c r="G17" s="131">
        <f t="shared" si="4"/>
        <v>2.6599825072886292</v>
      </c>
      <c r="H17" s="131">
        <f t="shared" si="5"/>
        <v>638.39580174927096</v>
      </c>
      <c r="I17" s="131">
        <f t="shared" si="6"/>
        <v>516</v>
      </c>
      <c r="J17" s="15"/>
      <c r="K17" s="15"/>
      <c r="L17" s="15"/>
      <c r="M17" s="15"/>
      <c r="N17" s="15"/>
      <c r="O17" s="15"/>
      <c r="P17" s="15"/>
      <c r="Q17" s="15"/>
      <c r="R17" s="15"/>
      <c r="S17" s="15"/>
      <c r="T17" s="15"/>
      <c r="U17" s="15"/>
      <c r="V17" s="15"/>
      <c r="W17" s="15"/>
      <c r="X17" s="15"/>
      <c r="Y17" s="15"/>
      <c r="Z17" s="15"/>
    </row>
    <row r="18" spans="1:26" ht="12.75" customHeight="1" x14ac:dyDescent="0.2">
      <c r="A18" s="125">
        <f t="shared" si="7"/>
        <v>9</v>
      </c>
      <c r="B18" s="126" t="s">
        <v>244</v>
      </c>
      <c r="C18" s="127" t="s">
        <v>233</v>
      </c>
      <c r="D18" s="132">
        <v>1200</v>
      </c>
      <c r="E18" s="129">
        <v>0.77</v>
      </c>
      <c r="F18" s="130">
        <f>E18*F13</f>
        <v>0.18264489795918351</v>
      </c>
      <c r="G18" s="131">
        <f t="shared" si="4"/>
        <v>0.9526448979591835</v>
      </c>
      <c r="H18" s="131">
        <f t="shared" si="5"/>
        <v>1143.1738775510203</v>
      </c>
      <c r="I18" s="131">
        <f t="shared" si="6"/>
        <v>924</v>
      </c>
      <c r="J18" s="15"/>
      <c r="K18" s="15"/>
      <c r="L18" s="15"/>
      <c r="M18" s="15"/>
      <c r="N18" s="15"/>
      <c r="O18" s="15"/>
      <c r="P18" s="15"/>
      <c r="Q18" s="15"/>
      <c r="R18" s="15"/>
      <c r="S18" s="15"/>
      <c r="T18" s="15"/>
      <c r="U18" s="15"/>
      <c r="V18" s="15"/>
      <c r="W18" s="15"/>
      <c r="X18" s="15"/>
      <c r="Y18" s="15"/>
      <c r="Z18" s="15"/>
    </row>
    <row r="19" spans="1:26" ht="12.75" customHeight="1" x14ac:dyDescent="0.2">
      <c r="A19" s="125">
        <f t="shared" si="7"/>
        <v>10</v>
      </c>
      <c r="B19" s="126" t="s">
        <v>245</v>
      </c>
      <c r="C19" s="127" t="s">
        <v>246</v>
      </c>
      <c r="D19" s="132">
        <v>200</v>
      </c>
      <c r="E19" s="129">
        <v>1.46</v>
      </c>
      <c r="F19" s="130">
        <f>E19*F13</f>
        <v>0.34631370262390643</v>
      </c>
      <c r="G19" s="131">
        <f t="shared" si="4"/>
        <v>1.8063137026239064</v>
      </c>
      <c r="H19" s="131">
        <f t="shared" si="5"/>
        <v>361.26274052478129</v>
      </c>
      <c r="I19" s="131">
        <f t="shared" si="6"/>
        <v>292</v>
      </c>
      <c r="J19" s="15"/>
      <c r="K19" s="15"/>
      <c r="L19" s="15"/>
      <c r="M19" s="15"/>
      <c r="N19" s="15"/>
      <c r="O19" s="15"/>
      <c r="P19" s="15"/>
      <c r="Q19" s="15"/>
      <c r="R19" s="15"/>
      <c r="S19" s="15"/>
      <c r="T19" s="15"/>
      <c r="U19" s="15"/>
      <c r="V19" s="15"/>
      <c r="W19" s="15"/>
      <c r="X19" s="15"/>
      <c r="Y19" s="15"/>
      <c r="Z19" s="15"/>
    </row>
    <row r="20" spans="1:26" ht="12.75" customHeight="1" x14ac:dyDescent="0.2">
      <c r="A20" s="125">
        <f t="shared" si="7"/>
        <v>11</v>
      </c>
      <c r="B20" s="126" t="s">
        <v>247</v>
      </c>
      <c r="C20" s="127" t="s">
        <v>248</v>
      </c>
      <c r="D20" s="132">
        <v>36</v>
      </c>
      <c r="E20" s="129">
        <v>30.46</v>
      </c>
      <c r="F20" s="130">
        <f>E20*F13</f>
        <v>7.2251475218658836</v>
      </c>
      <c r="G20" s="131">
        <f t="shared" si="4"/>
        <v>37.685147521865886</v>
      </c>
      <c r="H20" s="131">
        <f t="shared" si="5"/>
        <v>1356.6653107871718</v>
      </c>
      <c r="I20" s="131">
        <f t="shared" si="6"/>
        <v>1096.56</v>
      </c>
      <c r="J20" s="15"/>
      <c r="K20" s="15"/>
      <c r="L20" s="15"/>
      <c r="M20" s="15"/>
      <c r="N20" s="15"/>
      <c r="O20" s="15"/>
      <c r="P20" s="15"/>
      <c r="Q20" s="15"/>
      <c r="R20" s="15"/>
      <c r="S20" s="15"/>
      <c r="T20" s="15"/>
      <c r="U20" s="15"/>
      <c r="V20" s="15"/>
      <c r="W20" s="15"/>
      <c r="X20" s="15"/>
      <c r="Y20" s="15"/>
      <c r="Z20" s="15"/>
    </row>
    <row r="21" spans="1:26" ht="12.75" customHeight="1" x14ac:dyDescent="0.2">
      <c r="A21" s="125">
        <f t="shared" si="7"/>
        <v>12</v>
      </c>
      <c r="B21" s="126" t="s">
        <v>249</v>
      </c>
      <c r="C21" s="127" t="s">
        <v>248</v>
      </c>
      <c r="D21" s="132">
        <v>24</v>
      </c>
      <c r="E21" s="129">
        <v>16.8</v>
      </c>
      <c r="F21" s="130">
        <f>E21*F13</f>
        <v>3.9849795918367317</v>
      </c>
      <c r="G21" s="131">
        <f t="shared" si="4"/>
        <v>20.784979591836731</v>
      </c>
      <c r="H21" s="131">
        <f t="shared" si="5"/>
        <v>498.83951020408153</v>
      </c>
      <c r="I21" s="131">
        <f t="shared" si="6"/>
        <v>403.20000000000005</v>
      </c>
      <c r="J21" s="15"/>
      <c r="K21" s="15"/>
      <c r="L21" s="15"/>
      <c r="M21" s="15"/>
      <c r="N21" s="15"/>
      <c r="O21" s="15"/>
      <c r="P21" s="15"/>
      <c r="Q21" s="15"/>
      <c r="R21" s="15"/>
      <c r="S21" s="15"/>
      <c r="T21" s="15"/>
      <c r="U21" s="15"/>
      <c r="V21" s="15"/>
      <c r="W21" s="15"/>
      <c r="X21" s="15"/>
      <c r="Y21" s="15"/>
      <c r="Z21" s="15"/>
    </row>
    <row r="22" spans="1:26" ht="12.75" customHeight="1" x14ac:dyDescent="0.2">
      <c r="A22" s="125">
        <f t="shared" si="7"/>
        <v>13</v>
      </c>
      <c r="B22" s="126" t="s">
        <v>250</v>
      </c>
      <c r="C22" s="127" t="s">
        <v>233</v>
      </c>
      <c r="D22" s="132">
        <v>300</v>
      </c>
      <c r="E22" s="129">
        <v>1.35</v>
      </c>
      <c r="F22" s="130">
        <f>E22*F13</f>
        <v>0.3202215743440231</v>
      </c>
      <c r="G22" s="131">
        <f t="shared" si="4"/>
        <v>1.6702215743440232</v>
      </c>
      <c r="H22" s="131">
        <f t="shared" si="5"/>
        <v>501.06647230320698</v>
      </c>
      <c r="I22" s="131">
        <f t="shared" si="6"/>
        <v>405</v>
      </c>
      <c r="J22" s="15"/>
      <c r="K22" s="15"/>
      <c r="L22" s="15"/>
      <c r="M22" s="15"/>
      <c r="N22" s="15"/>
      <c r="O22" s="15"/>
      <c r="P22" s="15"/>
      <c r="Q22" s="15"/>
      <c r="R22" s="15"/>
      <c r="S22" s="15"/>
      <c r="T22" s="15"/>
      <c r="U22" s="15"/>
      <c r="V22" s="15"/>
      <c r="W22" s="15"/>
      <c r="X22" s="15"/>
      <c r="Y22" s="15"/>
      <c r="Z22" s="15"/>
    </row>
    <row r="23" spans="1:26" ht="12.75" customHeight="1" x14ac:dyDescent="0.2">
      <c r="A23" s="125">
        <f t="shared" si="7"/>
        <v>14</v>
      </c>
      <c r="B23" s="126" t="s">
        <v>251</v>
      </c>
      <c r="C23" s="127" t="s">
        <v>233</v>
      </c>
      <c r="D23" s="132">
        <v>220</v>
      </c>
      <c r="E23" s="129">
        <v>1.4</v>
      </c>
      <c r="F23" s="130">
        <f>E23*F13</f>
        <v>0.3320816326530609</v>
      </c>
      <c r="G23" s="131">
        <f t="shared" si="4"/>
        <v>1.7320816326530608</v>
      </c>
      <c r="H23" s="131">
        <f t="shared" si="5"/>
        <v>381.0579591836734</v>
      </c>
      <c r="I23" s="131">
        <f t="shared" si="6"/>
        <v>308</v>
      </c>
      <c r="J23" s="15"/>
      <c r="K23" s="15"/>
      <c r="L23" s="15"/>
      <c r="M23" s="15"/>
      <c r="N23" s="15"/>
      <c r="O23" s="15"/>
      <c r="P23" s="15"/>
      <c r="Q23" s="15"/>
      <c r="R23" s="15"/>
      <c r="S23" s="15"/>
      <c r="T23" s="15"/>
      <c r="U23" s="15"/>
      <c r="V23" s="15"/>
      <c r="W23" s="15"/>
      <c r="X23" s="15"/>
      <c r="Y23" s="15"/>
      <c r="Z23" s="15"/>
    </row>
    <row r="24" spans="1:26" ht="12.75" customHeight="1" x14ac:dyDescent="0.2">
      <c r="A24" s="125">
        <f t="shared" si="7"/>
        <v>15</v>
      </c>
      <c r="B24" s="126" t="s">
        <v>252</v>
      </c>
      <c r="C24" s="127" t="s">
        <v>233</v>
      </c>
      <c r="D24" s="132">
        <v>25</v>
      </c>
      <c r="E24" s="129">
        <v>16.41</v>
      </c>
      <c r="F24" s="130">
        <f>E24*F13</f>
        <v>3.8924711370262357</v>
      </c>
      <c r="G24" s="131">
        <f t="shared" si="4"/>
        <v>20.302471137026235</v>
      </c>
      <c r="H24" s="131">
        <f t="shared" si="5"/>
        <v>507.56177842565586</v>
      </c>
      <c r="I24" s="131">
        <f t="shared" si="6"/>
        <v>410.25</v>
      </c>
      <c r="J24" s="15"/>
      <c r="K24" s="15"/>
      <c r="L24" s="15"/>
      <c r="M24" s="15"/>
      <c r="N24" s="15"/>
      <c r="O24" s="15"/>
      <c r="P24" s="15"/>
      <c r="Q24" s="15"/>
      <c r="R24" s="15"/>
      <c r="S24" s="15"/>
      <c r="T24" s="15"/>
      <c r="U24" s="15"/>
      <c r="V24" s="15"/>
      <c r="W24" s="15"/>
      <c r="X24" s="15"/>
      <c r="Y24" s="15"/>
      <c r="Z24" s="15"/>
    </row>
    <row r="25" spans="1:26" ht="12.75" customHeight="1" x14ac:dyDescent="0.2">
      <c r="A25" s="125">
        <f t="shared" si="7"/>
        <v>16</v>
      </c>
      <c r="B25" s="126" t="s">
        <v>253</v>
      </c>
      <c r="C25" s="127" t="s">
        <v>233</v>
      </c>
      <c r="D25" s="132">
        <v>30</v>
      </c>
      <c r="E25" s="129">
        <v>11.01</v>
      </c>
      <c r="F25" s="130">
        <f>E25*F13</f>
        <v>2.6115848396501433</v>
      </c>
      <c r="G25" s="131">
        <f t="shared" si="4"/>
        <v>13.621584839650144</v>
      </c>
      <c r="H25" s="131">
        <f t="shared" si="5"/>
        <v>408.64754518950429</v>
      </c>
      <c r="I25" s="131">
        <f t="shared" si="6"/>
        <v>330.3</v>
      </c>
      <c r="J25" s="15"/>
      <c r="K25" s="15"/>
      <c r="L25" s="15"/>
      <c r="M25" s="15"/>
      <c r="N25" s="15"/>
      <c r="O25" s="15"/>
      <c r="P25" s="15"/>
      <c r="Q25" s="15"/>
      <c r="R25" s="15"/>
      <c r="S25" s="15"/>
      <c r="T25" s="15"/>
      <c r="U25" s="15"/>
      <c r="V25" s="15"/>
      <c r="W25" s="15"/>
      <c r="X25" s="15"/>
      <c r="Y25" s="15"/>
      <c r="Z25" s="15"/>
    </row>
    <row r="26" spans="1:26" ht="12.75" customHeight="1" x14ac:dyDescent="0.2">
      <c r="A26" s="125">
        <f t="shared" si="7"/>
        <v>17</v>
      </c>
      <c r="B26" s="126" t="s">
        <v>254</v>
      </c>
      <c r="C26" s="133" t="s">
        <v>255</v>
      </c>
      <c r="D26" s="132">
        <v>4</v>
      </c>
      <c r="E26" s="129">
        <v>134.44999999999999</v>
      </c>
      <c r="F26" s="130">
        <f>E26*F13</f>
        <v>31.891696793002886</v>
      </c>
      <c r="G26" s="131">
        <f t="shared" si="4"/>
        <v>166.34169679300288</v>
      </c>
      <c r="H26" s="131">
        <f t="shared" si="5"/>
        <v>665.36678717201153</v>
      </c>
      <c r="I26" s="131">
        <f t="shared" si="6"/>
        <v>537.79999999999995</v>
      </c>
      <c r="J26" s="15"/>
      <c r="K26" s="15"/>
      <c r="L26" s="15"/>
      <c r="M26" s="15"/>
      <c r="N26" s="15"/>
      <c r="O26" s="15"/>
      <c r="P26" s="15"/>
      <c r="Q26" s="15"/>
      <c r="R26" s="15"/>
      <c r="S26" s="15"/>
      <c r="T26" s="15"/>
      <c r="U26" s="15"/>
      <c r="V26" s="15"/>
      <c r="W26" s="15"/>
      <c r="X26" s="15"/>
      <c r="Y26" s="15"/>
      <c r="Z26" s="15"/>
    </row>
    <row r="27" spans="1:26" ht="12.75" customHeight="1" x14ac:dyDescent="0.2">
      <c r="A27" s="125">
        <f t="shared" si="7"/>
        <v>18</v>
      </c>
      <c r="B27" s="126" t="s">
        <v>256</v>
      </c>
      <c r="C27" s="127" t="s">
        <v>246</v>
      </c>
      <c r="D27" s="132">
        <v>350</v>
      </c>
      <c r="E27" s="129">
        <v>4.29</v>
      </c>
      <c r="F27" s="130">
        <f>E27*F13</f>
        <v>1.017593002915451</v>
      </c>
      <c r="G27" s="131">
        <f t="shared" si="4"/>
        <v>5.3075930029154508</v>
      </c>
      <c r="H27" s="131">
        <f t="shared" si="5"/>
        <v>1857.6575510204077</v>
      </c>
      <c r="I27" s="131">
        <f t="shared" si="6"/>
        <v>1501.5</v>
      </c>
      <c r="J27" s="15"/>
      <c r="K27" s="15"/>
      <c r="L27" s="15"/>
      <c r="M27" s="15"/>
      <c r="N27" s="15"/>
      <c r="O27" s="15"/>
      <c r="P27" s="15"/>
      <c r="Q27" s="15"/>
      <c r="R27" s="15"/>
      <c r="S27" s="15"/>
      <c r="T27" s="15"/>
      <c r="U27" s="15"/>
      <c r="V27" s="15"/>
      <c r="W27" s="15"/>
      <c r="X27" s="15"/>
      <c r="Y27" s="15"/>
      <c r="Z27" s="15"/>
    </row>
    <row r="28" spans="1:26" ht="12.75" customHeight="1" x14ac:dyDescent="0.2">
      <c r="A28" s="125">
        <f t="shared" si="7"/>
        <v>19</v>
      </c>
      <c r="B28" s="126" t="s">
        <v>257</v>
      </c>
      <c r="C28" s="127" t="s">
        <v>233</v>
      </c>
      <c r="D28" s="132">
        <v>150</v>
      </c>
      <c r="E28" s="129">
        <v>6.38</v>
      </c>
      <c r="F28" s="130">
        <f>E28*F13</f>
        <v>1.5133434402332349</v>
      </c>
      <c r="G28" s="131">
        <f t="shared" si="4"/>
        <v>7.8933434402332345</v>
      </c>
      <c r="H28" s="131">
        <f t="shared" si="5"/>
        <v>1184.0015160349851</v>
      </c>
      <c r="I28" s="131">
        <f t="shared" si="6"/>
        <v>957</v>
      </c>
      <c r="J28" s="15"/>
      <c r="K28" s="15"/>
      <c r="L28" s="15"/>
      <c r="M28" s="15"/>
      <c r="N28" s="15"/>
      <c r="O28" s="15"/>
      <c r="P28" s="15"/>
      <c r="Q28" s="15"/>
      <c r="R28" s="15"/>
      <c r="S28" s="15"/>
      <c r="T28" s="15"/>
      <c r="U28" s="15"/>
      <c r="V28" s="15"/>
      <c r="W28" s="15"/>
      <c r="X28" s="15"/>
      <c r="Y28" s="15"/>
      <c r="Z28" s="15"/>
    </row>
    <row r="29" spans="1:26" ht="12.75" customHeight="1" x14ac:dyDescent="0.25">
      <c r="A29" s="322" t="s">
        <v>239</v>
      </c>
      <c r="B29" s="269"/>
      <c r="C29" s="269"/>
      <c r="D29" s="269"/>
      <c r="E29" s="269"/>
      <c r="F29" s="269"/>
      <c r="G29" s="270"/>
      <c r="H29" s="134">
        <f t="shared" ref="H29:I29" si="8">SUM(H15:H28)</f>
        <v>13162.10069854227</v>
      </c>
      <c r="I29" s="135">
        <f t="shared" si="8"/>
        <v>10638.61</v>
      </c>
      <c r="J29" s="15"/>
      <c r="K29" s="15"/>
      <c r="L29" s="15"/>
      <c r="M29" s="15"/>
      <c r="N29" s="15"/>
      <c r="O29" s="15"/>
      <c r="P29" s="15"/>
      <c r="Q29" s="15"/>
      <c r="R29" s="15"/>
      <c r="S29" s="15"/>
      <c r="T29" s="15"/>
      <c r="U29" s="15"/>
      <c r="V29" s="15"/>
      <c r="W29" s="15"/>
      <c r="X29" s="15"/>
      <c r="Y29" s="15"/>
      <c r="Z29" s="15"/>
    </row>
    <row r="30" spans="1:26" ht="12.75" customHeight="1" x14ac:dyDescent="0.2">
      <c r="A30" s="15"/>
      <c r="B30" s="15"/>
      <c r="C30" s="15"/>
      <c r="D30" s="15"/>
      <c r="E30" s="15"/>
      <c r="F30" s="15"/>
      <c r="G30" s="15"/>
      <c r="H30" s="15"/>
      <c r="I30" s="15"/>
      <c r="J30" s="15"/>
      <c r="K30" s="15"/>
      <c r="L30" s="15"/>
      <c r="M30" s="15"/>
      <c r="N30" s="15"/>
      <c r="O30" s="15"/>
      <c r="P30" s="15"/>
      <c r="Q30" s="15"/>
      <c r="R30" s="15"/>
      <c r="S30" s="15"/>
      <c r="T30" s="15"/>
      <c r="U30" s="15"/>
      <c r="V30" s="15"/>
      <c r="W30" s="15"/>
      <c r="X30" s="15"/>
      <c r="Y30" s="15"/>
      <c r="Z30" s="15"/>
    </row>
    <row r="31" spans="1:26" ht="12.75" customHeight="1" x14ac:dyDescent="0.2">
      <c r="A31" s="379" t="s">
        <v>219</v>
      </c>
      <c r="B31" s="380" t="s">
        <v>258</v>
      </c>
      <c r="C31" s="376" t="s">
        <v>221</v>
      </c>
      <c r="D31" s="376" t="s">
        <v>222</v>
      </c>
      <c r="E31" s="376" t="s">
        <v>223</v>
      </c>
      <c r="F31" s="122" t="s">
        <v>224</v>
      </c>
      <c r="G31" s="376" t="s">
        <v>225</v>
      </c>
      <c r="H31" s="376" t="s">
        <v>226</v>
      </c>
      <c r="I31" s="376" t="s">
        <v>227</v>
      </c>
      <c r="J31" s="15"/>
      <c r="K31" s="15"/>
      <c r="L31" s="15"/>
      <c r="M31" s="15"/>
      <c r="N31" s="15"/>
      <c r="O31" s="15"/>
      <c r="P31" s="15"/>
      <c r="Q31" s="15"/>
      <c r="R31" s="15"/>
      <c r="S31" s="15"/>
      <c r="T31" s="15"/>
      <c r="U31" s="15"/>
      <c r="V31" s="15"/>
      <c r="W31" s="15"/>
      <c r="X31" s="15"/>
      <c r="Y31" s="15"/>
      <c r="Z31" s="15"/>
    </row>
    <row r="32" spans="1:26" ht="12.75" customHeight="1" x14ac:dyDescent="0.2">
      <c r="A32" s="378"/>
      <c r="B32" s="378"/>
      <c r="C32" s="378"/>
      <c r="D32" s="374"/>
      <c r="E32" s="374"/>
      <c r="F32" s="123">
        <f>E79</f>
        <v>0.23720116618075782</v>
      </c>
      <c r="G32" s="374"/>
      <c r="H32" s="374"/>
      <c r="I32" s="378"/>
      <c r="J32" s="15"/>
      <c r="K32" s="15"/>
      <c r="L32" s="15"/>
      <c r="M32" s="15"/>
      <c r="N32" s="15"/>
      <c r="O32" s="15"/>
      <c r="P32" s="15"/>
      <c r="Q32" s="15"/>
      <c r="R32" s="15"/>
      <c r="S32" s="15"/>
      <c r="T32" s="15"/>
      <c r="U32" s="15"/>
      <c r="V32" s="15"/>
      <c r="W32" s="15"/>
      <c r="X32" s="15"/>
      <c r="Y32" s="15"/>
      <c r="Z32" s="15"/>
    </row>
    <row r="33" spans="1:26" ht="12.75" customHeight="1" x14ac:dyDescent="0.2">
      <c r="A33" s="374"/>
      <c r="B33" s="374"/>
      <c r="C33" s="374"/>
      <c r="D33" s="124" t="s">
        <v>18</v>
      </c>
      <c r="E33" s="124" t="s">
        <v>20</v>
      </c>
      <c r="F33" s="124" t="s">
        <v>23</v>
      </c>
      <c r="G33" s="124" t="s">
        <v>228</v>
      </c>
      <c r="H33" s="124" t="s">
        <v>229</v>
      </c>
      <c r="I33" s="374"/>
      <c r="J33" s="15"/>
      <c r="K33" s="15"/>
      <c r="L33" s="15"/>
      <c r="M33" s="15"/>
      <c r="N33" s="15"/>
      <c r="O33" s="15"/>
      <c r="P33" s="15"/>
      <c r="Q33" s="15"/>
      <c r="R33" s="15"/>
      <c r="S33" s="15"/>
      <c r="T33" s="15"/>
      <c r="U33" s="15"/>
      <c r="V33" s="15"/>
      <c r="W33" s="15"/>
      <c r="X33" s="15"/>
      <c r="Y33" s="15"/>
      <c r="Z33" s="15"/>
    </row>
    <row r="34" spans="1:26" ht="12.75" customHeight="1" x14ac:dyDescent="0.2">
      <c r="A34" s="125">
        <v>23</v>
      </c>
      <c r="B34" s="126" t="s">
        <v>259</v>
      </c>
      <c r="C34" s="127" t="s">
        <v>233</v>
      </c>
      <c r="D34" s="128">
        <v>20</v>
      </c>
      <c r="E34" s="129">
        <v>34.270000000000003</v>
      </c>
      <c r="F34" s="130">
        <f>E34*F32</f>
        <v>8.1288839650145714</v>
      </c>
      <c r="G34" s="131">
        <f t="shared" ref="G34:G56" si="9">E34+F34</f>
        <v>42.398883965014576</v>
      </c>
      <c r="H34" s="131">
        <f t="shared" ref="H34:H56" si="10">G34*D34</f>
        <v>847.97767930029158</v>
      </c>
      <c r="I34" s="131">
        <f t="shared" ref="I34:I56" si="11">D34*E34</f>
        <v>685.40000000000009</v>
      </c>
      <c r="J34" s="15"/>
      <c r="K34" s="15"/>
      <c r="L34" s="15"/>
      <c r="M34" s="15"/>
      <c r="N34" s="15"/>
      <c r="O34" s="15"/>
      <c r="P34" s="15"/>
      <c r="Q34" s="15"/>
      <c r="R34" s="15"/>
      <c r="S34" s="15"/>
      <c r="T34" s="15"/>
      <c r="U34" s="15"/>
      <c r="V34" s="15"/>
      <c r="W34" s="15"/>
      <c r="X34" s="15"/>
      <c r="Y34" s="15"/>
      <c r="Z34" s="15"/>
    </row>
    <row r="35" spans="1:26" ht="12.75" customHeight="1" x14ac:dyDescent="0.2">
      <c r="A35" s="125">
        <f t="shared" ref="A35:A55" si="12">A34+1</f>
        <v>24</v>
      </c>
      <c r="B35" s="126" t="s">
        <v>260</v>
      </c>
      <c r="C35" s="127" t="s">
        <v>233</v>
      </c>
      <c r="D35" s="128">
        <v>15</v>
      </c>
      <c r="E35" s="129">
        <v>20.5</v>
      </c>
      <c r="F35" s="130">
        <f>E35*F32</f>
        <v>4.8626239067055348</v>
      </c>
      <c r="G35" s="131">
        <f t="shared" si="9"/>
        <v>25.362623906705537</v>
      </c>
      <c r="H35" s="131">
        <f t="shared" si="10"/>
        <v>380.43935860058303</v>
      </c>
      <c r="I35" s="131">
        <f t="shared" si="11"/>
        <v>307.5</v>
      </c>
      <c r="J35" s="15"/>
      <c r="K35" s="15"/>
      <c r="L35" s="15"/>
      <c r="M35" s="15"/>
      <c r="N35" s="15"/>
      <c r="O35" s="15"/>
      <c r="P35" s="15"/>
      <c r="Q35" s="15"/>
      <c r="R35" s="15"/>
      <c r="S35" s="15"/>
      <c r="T35" s="15"/>
      <c r="U35" s="15"/>
      <c r="V35" s="15"/>
      <c r="W35" s="15"/>
      <c r="X35" s="15"/>
      <c r="Y35" s="15"/>
      <c r="Z35" s="15"/>
    </row>
    <row r="36" spans="1:26" ht="12.75" customHeight="1" x14ac:dyDescent="0.2">
      <c r="A36" s="125">
        <f t="shared" si="12"/>
        <v>25</v>
      </c>
      <c r="B36" s="126" t="s">
        <v>261</v>
      </c>
      <c r="C36" s="127" t="s">
        <v>233</v>
      </c>
      <c r="D36" s="132">
        <v>200</v>
      </c>
      <c r="E36" s="129">
        <v>3.07</v>
      </c>
      <c r="F36" s="130">
        <f>E36*F32</f>
        <v>0.72820758017492648</v>
      </c>
      <c r="G36" s="131">
        <f t="shared" si="9"/>
        <v>3.7982075801749264</v>
      </c>
      <c r="H36" s="131">
        <f t="shared" si="10"/>
        <v>759.64151603498533</v>
      </c>
      <c r="I36" s="131">
        <f t="shared" si="11"/>
        <v>614</v>
      </c>
      <c r="J36" s="15"/>
      <c r="K36" s="15"/>
      <c r="L36" s="15"/>
      <c r="M36" s="15"/>
      <c r="N36" s="15"/>
      <c r="O36" s="15"/>
      <c r="P36" s="15"/>
      <c r="Q36" s="15"/>
      <c r="R36" s="15"/>
      <c r="S36" s="15"/>
      <c r="T36" s="15"/>
      <c r="U36" s="15"/>
      <c r="V36" s="15"/>
      <c r="W36" s="15"/>
      <c r="X36" s="15"/>
      <c r="Y36" s="15"/>
      <c r="Z36" s="15"/>
    </row>
    <row r="37" spans="1:26" ht="12.75" customHeight="1" x14ac:dyDescent="0.2">
      <c r="A37" s="125">
        <f t="shared" si="12"/>
        <v>26</v>
      </c>
      <c r="B37" s="126" t="s">
        <v>262</v>
      </c>
      <c r="C37" s="127" t="s">
        <v>233</v>
      </c>
      <c r="D37" s="132">
        <v>30</v>
      </c>
      <c r="E37" s="129">
        <v>30.61</v>
      </c>
      <c r="F37" s="130">
        <f>E37*F32</f>
        <v>7.2607276967929968</v>
      </c>
      <c r="G37" s="131">
        <f t="shared" si="9"/>
        <v>37.870727696792997</v>
      </c>
      <c r="H37" s="131">
        <f t="shared" si="10"/>
        <v>1136.1218309037899</v>
      </c>
      <c r="I37" s="131">
        <f t="shared" si="11"/>
        <v>918.3</v>
      </c>
      <c r="J37" s="15"/>
      <c r="K37" s="15"/>
      <c r="L37" s="15"/>
      <c r="M37" s="15"/>
      <c r="N37" s="15"/>
      <c r="O37" s="15"/>
      <c r="P37" s="15"/>
      <c r="Q37" s="15"/>
      <c r="R37" s="15"/>
      <c r="S37" s="15"/>
      <c r="T37" s="15"/>
      <c r="U37" s="15"/>
      <c r="V37" s="15"/>
      <c r="W37" s="15"/>
      <c r="X37" s="15"/>
      <c r="Y37" s="15"/>
      <c r="Z37" s="15"/>
    </row>
    <row r="38" spans="1:26" ht="12.75" customHeight="1" x14ac:dyDescent="0.2">
      <c r="A38" s="125">
        <f t="shared" si="12"/>
        <v>27</v>
      </c>
      <c r="B38" s="126" t="s">
        <v>263</v>
      </c>
      <c r="C38" s="127" t="s">
        <v>233</v>
      </c>
      <c r="D38" s="132">
        <v>30</v>
      </c>
      <c r="E38" s="129">
        <v>30.61</v>
      </c>
      <c r="F38" s="130">
        <f>E38*F32</f>
        <v>7.2607276967929968</v>
      </c>
      <c r="G38" s="131">
        <f t="shared" si="9"/>
        <v>37.870727696792997</v>
      </c>
      <c r="H38" s="131">
        <f t="shared" si="10"/>
        <v>1136.1218309037899</v>
      </c>
      <c r="I38" s="131">
        <f t="shared" si="11"/>
        <v>918.3</v>
      </c>
      <c r="J38" s="15"/>
      <c r="K38" s="15"/>
      <c r="L38" s="15"/>
      <c r="M38" s="15"/>
      <c r="N38" s="15"/>
      <c r="O38" s="15"/>
      <c r="P38" s="15"/>
      <c r="Q38" s="15"/>
      <c r="R38" s="15"/>
      <c r="S38" s="15"/>
      <c r="T38" s="15"/>
      <c r="U38" s="15"/>
      <c r="V38" s="15"/>
      <c r="W38" s="15"/>
      <c r="X38" s="15"/>
      <c r="Y38" s="15"/>
      <c r="Z38" s="15"/>
    </row>
    <row r="39" spans="1:26" ht="12.75" customHeight="1" x14ac:dyDescent="0.2">
      <c r="A39" s="125">
        <f t="shared" si="12"/>
        <v>28</v>
      </c>
      <c r="B39" s="126" t="s">
        <v>209</v>
      </c>
      <c r="C39" s="127" t="s">
        <v>233</v>
      </c>
      <c r="D39" s="132">
        <v>550</v>
      </c>
      <c r="E39" s="129">
        <v>1.1599999999999999</v>
      </c>
      <c r="F39" s="130">
        <f>E39*F32</f>
        <v>0.27515335276967906</v>
      </c>
      <c r="G39" s="131">
        <f t="shared" si="9"/>
        <v>1.4351533527696789</v>
      </c>
      <c r="H39" s="131">
        <f t="shared" si="10"/>
        <v>789.33434402332341</v>
      </c>
      <c r="I39" s="131">
        <f t="shared" si="11"/>
        <v>638</v>
      </c>
      <c r="J39" s="15"/>
      <c r="K39" s="15"/>
      <c r="L39" s="15"/>
      <c r="M39" s="15"/>
      <c r="N39" s="15"/>
      <c r="O39" s="15"/>
      <c r="P39" s="15"/>
      <c r="Q39" s="15"/>
      <c r="R39" s="15"/>
      <c r="S39" s="15"/>
      <c r="T39" s="15"/>
      <c r="U39" s="15"/>
      <c r="V39" s="15"/>
      <c r="W39" s="15"/>
      <c r="X39" s="15"/>
      <c r="Y39" s="15"/>
      <c r="Z39" s="15"/>
    </row>
    <row r="40" spans="1:26" ht="12.75" customHeight="1" x14ac:dyDescent="0.2">
      <c r="A40" s="125">
        <f t="shared" si="12"/>
        <v>29</v>
      </c>
      <c r="B40" s="126" t="s">
        <v>207</v>
      </c>
      <c r="C40" s="127" t="s">
        <v>233</v>
      </c>
      <c r="D40" s="132">
        <v>450</v>
      </c>
      <c r="E40" s="129">
        <v>1.0900000000000001</v>
      </c>
      <c r="F40" s="130">
        <f>E40*F32</f>
        <v>0.25854927113702603</v>
      </c>
      <c r="G40" s="131">
        <f t="shared" si="9"/>
        <v>1.3485492711370262</v>
      </c>
      <c r="H40" s="131">
        <f t="shared" si="10"/>
        <v>606.84717201166177</v>
      </c>
      <c r="I40" s="131">
        <f t="shared" si="11"/>
        <v>490.50000000000006</v>
      </c>
      <c r="J40" s="15"/>
      <c r="K40" s="15"/>
      <c r="L40" s="15"/>
      <c r="M40" s="15"/>
      <c r="N40" s="15"/>
      <c r="O40" s="15"/>
      <c r="P40" s="15"/>
      <c r="Q40" s="15"/>
      <c r="R40" s="15"/>
      <c r="S40" s="15"/>
      <c r="T40" s="15"/>
      <c r="U40" s="15"/>
      <c r="V40" s="15"/>
      <c r="W40" s="15"/>
      <c r="X40" s="15"/>
      <c r="Y40" s="15"/>
      <c r="Z40" s="15"/>
    </row>
    <row r="41" spans="1:26" ht="12.75" customHeight="1" x14ac:dyDescent="0.2">
      <c r="A41" s="125">
        <f t="shared" si="12"/>
        <v>30</v>
      </c>
      <c r="B41" s="126" t="s">
        <v>264</v>
      </c>
      <c r="C41" s="127" t="s">
        <v>233</v>
      </c>
      <c r="D41" s="132">
        <v>25</v>
      </c>
      <c r="E41" s="129">
        <v>17.73</v>
      </c>
      <c r="F41" s="130">
        <f>E41*F32</f>
        <v>4.2055766763848359</v>
      </c>
      <c r="G41" s="131">
        <f t="shared" si="9"/>
        <v>21.935576676384837</v>
      </c>
      <c r="H41" s="131">
        <f t="shared" si="10"/>
        <v>548.38941690962088</v>
      </c>
      <c r="I41" s="131">
        <f t="shared" si="11"/>
        <v>443.25</v>
      </c>
      <c r="J41" s="15"/>
      <c r="K41" s="15"/>
      <c r="L41" s="15"/>
      <c r="M41" s="15"/>
      <c r="N41" s="15"/>
      <c r="O41" s="15"/>
      <c r="P41" s="15"/>
      <c r="Q41" s="15"/>
      <c r="R41" s="15"/>
      <c r="S41" s="15"/>
      <c r="T41" s="15"/>
      <c r="U41" s="15"/>
      <c r="V41" s="15"/>
      <c r="W41" s="15"/>
      <c r="X41" s="15"/>
      <c r="Y41" s="15"/>
      <c r="Z41" s="15"/>
    </row>
    <row r="42" spans="1:26" ht="12.75" customHeight="1" x14ac:dyDescent="0.2">
      <c r="A42" s="125">
        <f t="shared" si="12"/>
        <v>31</v>
      </c>
      <c r="B42" s="126" t="s">
        <v>265</v>
      </c>
      <c r="C42" s="127" t="s">
        <v>233</v>
      </c>
      <c r="D42" s="132">
        <v>5500</v>
      </c>
      <c r="E42" s="129">
        <v>1.55</v>
      </c>
      <c r="F42" s="130">
        <f>E42*F32</f>
        <v>0.36766180758017464</v>
      </c>
      <c r="G42" s="131">
        <f t="shared" si="9"/>
        <v>1.9176618075801746</v>
      </c>
      <c r="H42" s="131">
        <f t="shared" si="10"/>
        <v>10547.139941690961</v>
      </c>
      <c r="I42" s="131">
        <f t="shared" si="11"/>
        <v>8525</v>
      </c>
      <c r="J42" s="15"/>
      <c r="K42" s="15"/>
      <c r="L42" s="15"/>
      <c r="M42" s="15"/>
      <c r="N42" s="15"/>
      <c r="O42" s="15"/>
      <c r="P42" s="15"/>
      <c r="Q42" s="15"/>
      <c r="R42" s="15"/>
      <c r="S42" s="15"/>
      <c r="T42" s="15"/>
      <c r="U42" s="15"/>
      <c r="V42" s="15"/>
      <c r="W42" s="15"/>
      <c r="X42" s="15"/>
      <c r="Y42" s="15"/>
      <c r="Z42" s="15"/>
    </row>
    <row r="43" spans="1:26" ht="12.75" customHeight="1" x14ac:dyDescent="0.2">
      <c r="A43" s="125">
        <f t="shared" si="12"/>
        <v>32</v>
      </c>
      <c r="B43" s="126" t="s">
        <v>266</v>
      </c>
      <c r="C43" s="127" t="s">
        <v>233</v>
      </c>
      <c r="D43" s="132">
        <v>1100</v>
      </c>
      <c r="E43" s="129">
        <v>1.01</v>
      </c>
      <c r="F43" s="130">
        <f>E43*F32</f>
        <v>0.2395731778425654</v>
      </c>
      <c r="G43" s="131">
        <f t="shared" si="9"/>
        <v>1.2495731778425654</v>
      </c>
      <c r="H43" s="131">
        <f t="shared" si="10"/>
        <v>1374.5304956268219</v>
      </c>
      <c r="I43" s="131">
        <f t="shared" si="11"/>
        <v>1111</v>
      </c>
      <c r="J43" s="15"/>
      <c r="K43" s="15"/>
      <c r="L43" s="15"/>
      <c r="M43" s="15"/>
      <c r="N43" s="15"/>
      <c r="O43" s="15"/>
      <c r="P43" s="15"/>
      <c r="Q43" s="15"/>
      <c r="R43" s="15"/>
      <c r="S43" s="15"/>
      <c r="T43" s="15"/>
      <c r="U43" s="15"/>
      <c r="V43" s="15"/>
      <c r="W43" s="15"/>
      <c r="X43" s="15"/>
      <c r="Y43" s="15"/>
      <c r="Z43" s="15"/>
    </row>
    <row r="44" spans="1:26" ht="12.75" customHeight="1" x14ac:dyDescent="0.2">
      <c r="A44" s="125">
        <f t="shared" si="12"/>
        <v>33</v>
      </c>
      <c r="B44" s="126" t="s">
        <v>267</v>
      </c>
      <c r="C44" s="127" t="s">
        <v>233</v>
      </c>
      <c r="D44" s="132">
        <v>125</v>
      </c>
      <c r="E44" s="129">
        <v>3.76</v>
      </c>
      <c r="F44" s="130">
        <f>E44*F32</f>
        <v>0.89187638483964937</v>
      </c>
      <c r="G44" s="131">
        <f t="shared" si="9"/>
        <v>4.6518763848396496</v>
      </c>
      <c r="H44" s="131">
        <f t="shared" si="10"/>
        <v>581.48454810495616</v>
      </c>
      <c r="I44" s="131">
        <f t="shared" si="11"/>
        <v>470</v>
      </c>
      <c r="J44" s="15"/>
      <c r="K44" s="15"/>
      <c r="L44" s="15"/>
      <c r="M44" s="15"/>
      <c r="N44" s="15"/>
      <c r="O44" s="15"/>
      <c r="P44" s="15"/>
      <c r="Q44" s="15"/>
      <c r="R44" s="15"/>
      <c r="S44" s="15"/>
      <c r="T44" s="15"/>
      <c r="U44" s="15"/>
      <c r="V44" s="15"/>
      <c r="W44" s="15"/>
      <c r="X44" s="15"/>
      <c r="Y44" s="15"/>
      <c r="Z44" s="15"/>
    </row>
    <row r="45" spans="1:26" ht="12.75" customHeight="1" x14ac:dyDescent="0.2">
      <c r="A45" s="125">
        <f t="shared" si="12"/>
        <v>34</v>
      </c>
      <c r="B45" s="126" t="s">
        <v>268</v>
      </c>
      <c r="C45" s="127" t="s">
        <v>233</v>
      </c>
      <c r="D45" s="132">
        <v>200</v>
      </c>
      <c r="E45" s="129">
        <v>0.33</v>
      </c>
      <c r="F45" s="130">
        <f>E45*F32</f>
        <v>7.827638483965009E-2</v>
      </c>
      <c r="G45" s="131">
        <f t="shared" si="9"/>
        <v>0.40827638483965012</v>
      </c>
      <c r="H45" s="131">
        <f t="shared" si="10"/>
        <v>81.655276967930021</v>
      </c>
      <c r="I45" s="131">
        <f t="shared" si="11"/>
        <v>66</v>
      </c>
      <c r="J45" s="15"/>
      <c r="K45" s="15"/>
      <c r="L45" s="15"/>
      <c r="M45" s="15"/>
      <c r="N45" s="15"/>
      <c r="O45" s="15"/>
      <c r="P45" s="15"/>
      <c r="Q45" s="15"/>
      <c r="R45" s="15"/>
      <c r="S45" s="15"/>
      <c r="T45" s="15"/>
      <c r="U45" s="15"/>
      <c r="V45" s="15"/>
      <c r="W45" s="15"/>
      <c r="X45" s="15"/>
      <c r="Y45" s="15"/>
      <c r="Z45" s="15"/>
    </row>
    <row r="46" spans="1:26" ht="12.75" customHeight="1" x14ac:dyDescent="0.2">
      <c r="A46" s="125">
        <f t="shared" si="12"/>
        <v>35</v>
      </c>
      <c r="B46" s="126" t="s">
        <v>269</v>
      </c>
      <c r="C46" s="127" t="s">
        <v>233</v>
      </c>
      <c r="D46" s="132">
        <v>100</v>
      </c>
      <c r="E46" s="129">
        <v>0.43</v>
      </c>
      <c r="F46" s="130">
        <f>E46*F32</f>
        <v>0.10199650145772586</v>
      </c>
      <c r="G46" s="131">
        <f t="shared" si="9"/>
        <v>0.53199650145772581</v>
      </c>
      <c r="H46" s="131">
        <f t="shared" si="10"/>
        <v>53.19965014577258</v>
      </c>
      <c r="I46" s="131">
        <f t="shared" si="11"/>
        <v>43</v>
      </c>
      <c r="J46" s="15"/>
      <c r="K46" s="15"/>
      <c r="L46" s="15"/>
      <c r="M46" s="15"/>
      <c r="N46" s="15"/>
      <c r="O46" s="15"/>
      <c r="P46" s="15"/>
      <c r="Q46" s="15"/>
      <c r="R46" s="15"/>
      <c r="S46" s="15"/>
      <c r="T46" s="15"/>
      <c r="U46" s="15"/>
      <c r="V46" s="15"/>
      <c r="W46" s="15"/>
      <c r="X46" s="15"/>
      <c r="Y46" s="15"/>
      <c r="Z46" s="15"/>
    </row>
    <row r="47" spans="1:26" ht="12.75" customHeight="1" x14ac:dyDescent="0.2">
      <c r="A47" s="125">
        <f t="shared" si="12"/>
        <v>36</v>
      </c>
      <c r="B47" s="126" t="s">
        <v>270</v>
      </c>
      <c r="C47" s="127" t="s">
        <v>233</v>
      </c>
      <c r="D47" s="132">
        <v>100</v>
      </c>
      <c r="E47" s="129">
        <v>40.68</v>
      </c>
      <c r="F47" s="130">
        <f>E47*F32</f>
        <v>9.6493434402332277</v>
      </c>
      <c r="G47" s="131">
        <f t="shared" si="9"/>
        <v>50.329343440233231</v>
      </c>
      <c r="H47" s="131">
        <f t="shared" si="10"/>
        <v>5032.9343440233233</v>
      </c>
      <c r="I47" s="131">
        <f t="shared" si="11"/>
        <v>4068</v>
      </c>
      <c r="J47" s="15"/>
      <c r="K47" s="15"/>
      <c r="L47" s="15"/>
      <c r="M47" s="15"/>
      <c r="N47" s="15"/>
      <c r="O47" s="15"/>
      <c r="P47" s="15"/>
      <c r="Q47" s="15"/>
      <c r="R47" s="15"/>
      <c r="S47" s="15"/>
      <c r="T47" s="15"/>
      <c r="U47" s="15"/>
      <c r="V47" s="15"/>
      <c r="W47" s="15"/>
      <c r="X47" s="15"/>
      <c r="Y47" s="15"/>
      <c r="Z47" s="15"/>
    </row>
    <row r="48" spans="1:26" ht="12.75" customHeight="1" x14ac:dyDescent="0.2">
      <c r="A48" s="125">
        <f t="shared" si="12"/>
        <v>37</v>
      </c>
      <c r="B48" s="126" t="s">
        <v>271</v>
      </c>
      <c r="C48" s="127" t="s">
        <v>233</v>
      </c>
      <c r="D48" s="132">
        <v>80</v>
      </c>
      <c r="E48" s="129">
        <v>152.63</v>
      </c>
      <c r="F48" s="130">
        <f>E48*F32</f>
        <v>36.204013994169067</v>
      </c>
      <c r="G48" s="131">
        <f t="shared" si="9"/>
        <v>188.83401399416906</v>
      </c>
      <c r="H48" s="131">
        <f t="shared" si="10"/>
        <v>15106.721119533524</v>
      </c>
      <c r="I48" s="131">
        <f t="shared" si="11"/>
        <v>12210.4</v>
      </c>
      <c r="J48" s="15"/>
      <c r="K48" s="15"/>
      <c r="L48" s="15"/>
      <c r="M48" s="15"/>
      <c r="N48" s="15"/>
      <c r="O48" s="15"/>
      <c r="P48" s="15"/>
      <c r="Q48" s="15"/>
      <c r="R48" s="15"/>
      <c r="S48" s="15"/>
      <c r="T48" s="15"/>
      <c r="U48" s="15"/>
      <c r="V48" s="15"/>
      <c r="W48" s="15"/>
      <c r="X48" s="15"/>
      <c r="Y48" s="15"/>
      <c r="Z48" s="15"/>
    </row>
    <row r="49" spans="1:26" ht="47.25" customHeight="1" x14ac:dyDescent="0.2">
      <c r="A49" s="125">
        <f t="shared" si="12"/>
        <v>38</v>
      </c>
      <c r="B49" s="126" t="s">
        <v>272</v>
      </c>
      <c r="C49" s="127" t="s">
        <v>233</v>
      </c>
      <c r="D49" s="132">
        <v>40</v>
      </c>
      <c r="E49" s="129">
        <v>86.63</v>
      </c>
      <c r="F49" s="130">
        <f>E49*F32</f>
        <v>20.548737026239049</v>
      </c>
      <c r="G49" s="131">
        <f t="shared" si="9"/>
        <v>107.17873702623905</v>
      </c>
      <c r="H49" s="131">
        <f t="shared" si="10"/>
        <v>4287.1494810495624</v>
      </c>
      <c r="I49" s="131">
        <f t="shared" si="11"/>
        <v>3465.2</v>
      </c>
      <c r="J49" s="15"/>
      <c r="K49" s="15"/>
      <c r="L49" s="15"/>
      <c r="M49" s="15"/>
      <c r="N49" s="15"/>
      <c r="O49" s="15"/>
      <c r="P49" s="15"/>
      <c r="Q49" s="15"/>
      <c r="R49" s="15"/>
      <c r="S49" s="15"/>
      <c r="T49" s="15"/>
      <c r="U49" s="15"/>
      <c r="V49" s="15"/>
      <c r="W49" s="15"/>
      <c r="X49" s="15"/>
      <c r="Y49" s="15"/>
      <c r="Z49" s="15"/>
    </row>
    <row r="50" spans="1:26" ht="12.75" customHeight="1" x14ac:dyDescent="0.2">
      <c r="A50" s="125">
        <f t="shared" si="12"/>
        <v>39</v>
      </c>
      <c r="B50" s="126" t="s">
        <v>273</v>
      </c>
      <c r="C50" s="127" t="s">
        <v>233</v>
      </c>
      <c r="D50" s="132">
        <v>70</v>
      </c>
      <c r="E50" s="129">
        <v>46.14</v>
      </c>
      <c r="F50" s="130">
        <f>E50*F32</f>
        <v>10.944461807580165</v>
      </c>
      <c r="G50" s="131">
        <f t="shared" si="9"/>
        <v>57.084461807580169</v>
      </c>
      <c r="H50" s="131">
        <f t="shared" si="10"/>
        <v>3995.9123265306116</v>
      </c>
      <c r="I50" s="131">
        <f t="shared" si="11"/>
        <v>3229.8</v>
      </c>
      <c r="J50" s="15"/>
      <c r="K50" s="15"/>
      <c r="L50" s="15"/>
      <c r="M50" s="15"/>
      <c r="N50" s="15"/>
      <c r="O50" s="15"/>
      <c r="P50" s="15"/>
      <c r="Q50" s="15"/>
      <c r="R50" s="15"/>
      <c r="S50" s="15"/>
      <c r="T50" s="15"/>
      <c r="U50" s="15"/>
      <c r="V50" s="15"/>
      <c r="W50" s="15"/>
      <c r="X50" s="15"/>
      <c r="Y50" s="15"/>
      <c r="Z50" s="15"/>
    </row>
    <row r="51" spans="1:26" ht="12.75" customHeight="1" x14ac:dyDescent="0.2">
      <c r="A51" s="125">
        <f t="shared" si="12"/>
        <v>40</v>
      </c>
      <c r="B51" s="126" t="s">
        <v>274</v>
      </c>
      <c r="C51" s="127" t="s">
        <v>233</v>
      </c>
      <c r="D51" s="132">
        <v>30</v>
      </c>
      <c r="E51" s="129">
        <v>21.16</v>
      </c>
      <c r="F51" s="130">
        <f>E51*F32</f>
        <v>5.0191766763848351</v>
      </c>
      <c r="G51" s="131">
        <f t="shared" si="9"/>
        <v>26.179176676384834</v>
      </c>
      <c r="H51" s="131">
        <f t="shared" si="10"/>
        <v>785.37530029154505</v>
      </c>
      <c r="I51" s="131">
        <f t="shared" si="11"/>
        <v>634.79999999999995</v>
      </c>
      <c r="J51" s="15"/>
      <c r="K51" s="15"/>
      <c r="L51" s="15"/>
      <c r="M51" s="15"/>
      <c r="N51" s="15"/>
      <c r="O51" s="15"/>
      <c r="P51" s="15"/>
      <c r="Q51" s="15"/>
      <c r="R51" s="15"/>
      <c r="S51" s="15"/>
      <c r="T51" s="15"/>
      <c r="U51" s="15"/>
      <c r="V51" s="15"/>
      <c r="W51" s="15"/>
      <c r="X51" s="15"/>
      <c r="Y51" s="15"/>
      <c r="Z51" s="15"/>
    </row>
    <row r="52" spans="1:26" ht="12.75" customHeight="1" x14ac:dyDescent="0.2">
      <c r="A52" s="125">
        <f t="shared" si="12"/>
        <v>41</v>
      </c>
      <c r="B52" s="126" t="s">
        <v>275</v>
      </c>
      <c r="C52" s="127" t="s">
        <v>233</v>
      </c>
      <c r="D52" s="132">
        <v>20</v>
      </c>
      <c r="E52" s="129">
        <v>49.83</v>
      </c>
      <c r="F52" s="130">
        <f>E52*F32</f>
        <v>11.819734110787161</v>
      </c>
      <c r="G52" s="131">
        <f t="shared" si="9"/>
        <v>61.649734110787158</v>
      </c>
      <c r="H52" s="131">
        <f t="shared" si="10"/>
        <v>1232.9946822157431</v>
      </c>
      <c r="I52" s="131">
        <f t="shared" si="11"/>
        <v>996.59999999999991</v>
      </c>
      <c r="J52" s="15"/>
      <c r="K52" s="15"/>
      <c r="L52" s="15"/>
      <c r="M52" s="15"/>
      <c r="N52" s="15"/>
      <c r="O52" s="15"/>
      <c r="P52" s="15"/>
      <c r="Q52" s="15"/>
      <c r="R52" s="15"/>
      <c r="S52" s="15"/>
      <c r="T52" s="15"/>
      <c r="U52" s="15"/>
      <c r="V52" s="15"/>
      <c r="W52" s="15"/>
      <c r="X52" s="15"/>
      <c r="Y52" s="15"/>
      <c r="Z52" s="15"/>
    </row>
    <row r="53" spans="1:26" ht="12.75" customHeight="1" x14ac:dyDescent="0.2">
      <c r="A53" s="125">
        <f t="shared" si="12"/>
        <v>42</v>
      </c>
      <c r="B53" s="126" t="s">
        <v>276</v>
      </c>
      <c r="C53" s="127" t="s">
        <v>233</v>
      </c>
      <c r="D53" s="132">
        <v>20</v>
      </c>
      <c r="E53" s="129">
        <v>16.420000000000002</v>
      </c>
      <c r="F53" s="130">
        <f>E53*F32</f>
        <v>3.8948431486880439</v>
      </c>
      <c r="G53" s="131">
        <f t="shared" si="9"/>
        <v>20.314843148688045</v>
      </c>
      <c r="H53" s="131">
        <f t="shared" si="10"/>
        <v>406.29686297376088</v>
      </c>
      <c r="I53" s="131">
        <f t="shared" si="11"/>
        <v>328.40000000000003</v>
      </c>
      <c r="J53" s="15"/>
      <c r="K53" s="15"/>
      <c r="L53" s="15"/>
      <c r="M53" s="15"/>
      <c r="N53" s="15"/>
      <c r="O53" s="15"/>
      <c r="P53" s="15"/>
      <c r="Q53" s="15"/>
      <c r="R53" s="15"/>
      <c r="S53" s="15"/>
      <c r="T53" s="15"/>
      <c r="U53" s="15"/>
      <c r="V53" s="15"/>
      <c r="W53" s="15"/>
      <c r="X53" s="15"/>
      <c r="Y53" s="15"/>
      <c r="Z53" s="15"/>
    </row>
    <row r="54" spans="1:26" ht="12.75" customHeight="1" x14ac:dyDescent="0.2">
      <c r="A54" s="125">
        <f t="shared" si="12"/>
        <v>43</v>
      </c>
      <c r="B54" s="126" t="s">
        <v>277</v>
      </c>
      <c r="C54" s="127" t="s">
        <v>233</v>
      </c>
      <c r="D54" s="132">
        <v>300</v>
      </c>
      <c r="E54" s="129">
        <v>3.99</v>
      </c>
      <c r="F54" s="130">
        <f>E54*F32</f>
        <v>0.94643265306122371</v>
      </c>
      <c r="G54" s="131">
        <f t="shared" si="9"/>
        <v>4.9364326530612237</v>
      </c>
      <c r="H54" s="131">
        <f t="shared" si="10"/>
        <v>1480.9297959183671</v>
      </c>
      <c r="I54" s="131">
        <f t="shared" si="11"/>
        <v>1197</v>
      </c>
      <c r="J54" s="15"/>
      <c r="K54" s="15"/>
      <c r="L54" s="15"/>
      <c r="M54" s="15"/>
      <c r="N54" s="15"/>
      <c r="O54" s="15"/>
      <c r="P54" s="15"/>
      <c r="Q54" s="15"/>
      <c r="R54" s="15"/>
      <c r="S54" s="15"/>
      <c r="T54" s="15"/>
      <c r="U54" s="15"/>
      <c r="V54" s="15"/>
      <c r="W54" s="15"/>
      <c r="X54" s="15"/>
      <c r="Y54" s="15"/>
      <c r="Z54" s="15"/>
    </row>
    <row r="55" spans="1:26" ht="12.75" customHeight="1" x14ac:dyDescent="0.2">
      <c r="A55" s="125">
        <f t="shared" si="12"/>
        <v>44</v>
      </c>
      <c r="B55" s="126" t="s">
        <v>278</v>
      </c>
      <c r="C55" s="127" t="s">
        <v>233</v>
      </c>
      <c r="D55" s="132">
        <v>600</v>
      </c>
      <c r="E55" s="129">
        <v>8.4</v>
      </c>
      <c r="F55" s="130">
        <f>E55*F32</f>
        <v>1.9924897959183658</v>
      </c>
      <c r="G55" s="131">
        <f t="shared" si="9"/>
        <v>10.392489795918365</v>
      </c>
      <c r="H55" s="131">
        <f t="shared" si="10"/>
        <v>6235.4938775510191</v>
      </c>
      <c r="I55" s="131">
        <f t="shared" si="11"/>
        <v>5040</v>
      </c>
      <c r="J55" s="15"/>
      <c r="K55" s="15"/>
      <c r="L55" s="15"/>
      <c r="M55" s="15"/>
      <c r="N55" s="15"/>
      <c r="O55" s="15"/>
      <c r="P55" s="15"/>
      <c r="Q55" s="15"/>
      <c r="R55" s="15"/>
      <c r="S55" s="15"/>
      <c r="T55" s="15"/>
      <c r="U55" s="15"/>
      <c r="V55" s="15"/>
      <c r="W55" s="15"/>
      <c r="X55" s="15"/>
      <c r="Y55" s="15"/>
      <c r="Z55" s="15"/>
    </row>
    <row r="56" spans="1:26" ht="12.75" customHeight="1" x14ac:dyDescent="0.2">
      <c r="A56" s="136">
        <v>45</v>
      </c>
      <c r="B56" s="137" t="s">
        <v>279</v>
      </c>
      <c r="C56" s="138" t="s">
        <v>233</v>
      </c>
      <c r="D56" s="139">
        <v>500</v>
      </c>
      <c r="E56" s="140">
        <v>7.4</v>
      </c>
      <c r="F56" s="130">
        <f>E56*F32</f>
        <v>1.755288629737608</v>
      </c>
      <c r="G56" s="131">
        <f t="shared" si="9"/>
        <v>9.1552886297376084</v>
      </c>
      <c r="H56" s="131">
        <f t="shared" si="10"/>
        <v>4577.644314868804</v>
      </c>
      <c r="I56" s="131">
        <f t="shared" si="11"/>
        <v>3700</v>
      </c>
      <c r="J56" s="15"/>
      <c r="K56" s="15"/>
      <c r="L56" s="15"/>
      <c r="M56" s="15"/>
      <c r="N56" s="15"/>
      <c r="O56" s="15"/>
      <c r="P56" s="15"/>
      <c r="Q56" s="15"/>
      <c r="R56" s="15"/>
      <c r="S56" s="15"/>
      <c r="T56" s="15"/>
      <c r="U56" s="15"/>
      <c r="V56" s="15"/>
      <c r="W56" s="15"/>
      <c r="X56" s="15"/>
      <c r="Y56" s="15"/>
      <c r="Z56" s="15"/>
    </row>
    <row r="57" spans="1:26" ht="12.75" customHeight="1" x14ac:dyDescent="0.25">
      <c r="A57" s="322" t="s">
        <v>239</v>
      </c>
      <c r="B57" s="269"/>
      <c r="C57" s="269"/>
      <c r="D57" s="269"/>
      <c r="E57" s="269"/>
      <c r="F57" s="269"/>
      <c r="G57" s="270"/>
      <c r="H57" s="134">
        <f t="shared" ref="H57:I57" si="13">SUM(H34:H56)</f>
        <v>61984.335166180746</v>
      </c>
      <c r="I57" s="135">
        <f t="shared" si="13"/>
        <v>50100.450000000004</v>
      </c>
      <c r="J57" s="15"/>
      <c r="K57" s="15"/>
      <c r="L57" s="15"/>
      <c r="M57" s="15"/>
      <c r="N57" s="15"/>
      <c r="O57" s="15"/>
      <c r="P57" s="15"/>
      <c r="Q57" s="15"/>
      <c r="R57" s="15"/>
      <c r="S57" s="15"/>
      <c r="T57" s="15"/>
      <c r="U57" s="15"/>
      <c r="V57" s="15"/>
      <c r="W57" s="15"/>
      <c r="X57" s="15"/>
      <c r="Y57" s="15"/>
      <c r="Z57" s="15"/>
    </row>
    <row r="58" spans="1:26" ht="12.75" customHeight="1" x14ac:dyDescent="0.2">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row>
    <row r="59" spans="1:26" ht="12.75" customHeight="1" x14ac:dyDescent="0.2">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row>
    <row r="60" spans="1:26" ht="12.75" customHeight="1" x14ac:dyDescent="0.25">
      <c r="A60" s="15"/>
      <c r="B60" s="15"/>
      <c r="C60" s="15"/>
      <c r="D60" s="15"/>
      <c r="E60" s="15"/>
      <c r="F60" s="15"/>
      <c r="G60" s="141" t="s">
        <v>280</v>
      </c>
      <c r="H60" s="142">
        <f t="shared" ref="H60:I60" si="14">SUM(H10+H29+H57)</f>
        <v>313750.82581224485</v>
      </c>
      <c r="I60" s="142">
        <f t="shared" si="14"/>
        <v>253597.26</v>
      </c>
      <c r="J60" s="15"/>
      <c r="K60" s="15"/>
      <c r="L60" s="15"/>
      <c r="M60" s="15"/>
      <c r="N60" s="15"/>
      <c r="O60" s="15"/>
      <c r="P60" s="15"/>
      <c r="Q60" s="15"/>
      <c r="R60" s="15"/>
      <c r="S60" s="15"/>
      <c r="T60" s="15"/>
      <c r="U60" s="15"/>
      <c r="V60" s="15"/>
      <c r="W60" s="15"/>
      <c r="X60" s="15"/>
      <c r="Y60" s="15"/>
      <c r="Z60" s="15"/>
    </row>
    <row r="61" spans="1:26" ht="12.75" customHeight="1" x14ac:dyDescent="0.2">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row>
    <row r="62" spans="1:26" ht="31.5" customHeight="1" x14ac:dyDescent="0.25">
      <c r="A62" s="322" t="s">
        <v>281</v>
      </c>
      <c r="B62" s="269"/>
      <c r="C62" s="270"/>
      <c r="D62" s="377" t="s">
        <v>282</v>
      </c>
      <c r="E62" s="269"/>
      <c r="F62" s="269"/>
      <c r="G62" s="269"/>
      <c r="H62" s="270"/>
      <c r="I62" s="15"/>
      <c r="J62" s="15"/>
      <c r="K62" s="15"/>
      <c r="L62" s="15"/>
      <c r="M62" s="15"/>
      <c r="N62" s="15"/>
      <c r="O62" s="15"/>
      <c r="P62" s="15"/>
      <c r="Q62" s="15"/>
      <c r="R62" s="15"/>
      <c r="S62" s="15"/>
      <c r="T62" s="15"/>
      <c r="U62" s="15"/>
      <c r="V62" s="15"/>
      <c r="W62" s="15"/>
      <c r="X62" s="15"/>
      <c r="Y62" s="15"/>
      <c r="Z62" s="15"/>
    </row>
    <row r="63" spans="1:26" ht="12.75" customHeight="1" x14ac:dyDescent="0.25">
      <c r="A63" s="143" t="s">
        <v>283</v>
      </c>
      <c r="B63" s="143" t="s">
        <v>203</v>
      </c>
      <c r="C63" s="143" t="s">
        <v>284</v>
      </c>
      <c r="D63" s="143" t="s">
        <v>283</v>
      </c>
      <c r="E63" s="322" t="s">
        <v>203</v>
      </c>
      <c r="F63" s="269"/>
      <c r="G63" s="270"/>
      <c r="H63" s="143" t="s">
        <v>284</v>
      </c>
      <c r="I63" s="15"/>
      <c r="J63" s="15"/>
      <c r="K63" s="15"/>
      <c r="L63" s="15"/>
      <c r="M63" s="15"/>
      <c r="N63" s="15"/>
      <c r="O63" s="15"/>
      <c r="P63" s="15"/>
      <c r="Q63" s="15"/>
      <c r="R63" s="15"/>
      <c r="S63" s="15"/>
      <c r="T63" s="15"/>
      <c r="U63" s="15"/>
      <c r="V63" s="15"/>
      <c r="W63" s="15"/>
      <c r="X63" s="15"/>
      <c r="Y63" s="15"/>
      <c r="Z63" s="15"/>
    </row>
    <row r="64" spans="1:26" ht="12.75" customHeight="1" x14ac:dyDescent="0.2">
      <c r="A64" s="144">
        <v>1</v>
      </c>
      <c r="B64" s="144" t="s">
        <v>220</v>
      </c>
      <c r="C64" s="145">
        <f>H10</f>
        <v>238604.38994752182</v>
      </c>
      <c r="D64" s="112"/>
      <c r="E64" s="375" t="s">
        <v>220</v>
      </c>
      <c r="F64" s="269"/>
      <c r="G64" s="270"/>
      <c r="H64" s="145">
        <f>I10</f>
        <v>192858.2</v>
      </c>
      <c r="I64" s="15"/>
      <c r="J64" s="15"/>
      <c r="K64" s="15"/>
      <c r="L64" s="15"/>
      <c r="M64" s="15"/>
      <c r="N64" s="15"/>
      <c r="O64" s="15"/>
      <c r="P64" s="15"/>
      <c r="Q64" s="15"/>
      <c r="R64" s="15"/>
      <c r="S64" s="15"/>
      <c r="T64" s="15"/>
      <c r="U64" s="15"/>
      <c r="V64" s="15"/>
      <c r="W64" s="15"/>
      <c r="X64" s="15"/>
      <c r="Y64" s="15"/>
      <c r="Z64" s="15"/>
    </row>
    <row r="65" spans="1:26" ht="12.75" customHeight="1" x14ac:dyDescent="0.2">
      <c r="A65" s="144"/>
      <c r="B65" s="144" t="s">
        <v>285</v>
      </c>
      <c r="C65" s="145">
        <f>H29</f>
        <v>13162.10069854227</v>
      </c>
      <c r="D65" s="112"/>
      <c r="E65" s="375" t="s">
        <v>285</v>
      </c>
      <c r="F65" s="269"/>
      <c r="G65" s="270"/>
      <c r="H65" s="145">
        <f>I29</f>
        <v>10638.61</v>
      </c>
      <c r="I65" s="15"/>
      <c r="J65" s="15"/>
      <c r="K65" s="15"/>
      <c r="L65" s="15"/>
      <c r="M65" s="15"/>
      <c r="N65" s="15"/>
      <c r="O65" s="15"/>
      <c r="P65" s="15"/>
      <c r="Q65" s="15"/>
      <c r="R65" s="15"/>
      <c r="S65" s="15"/>
      <c r="T65" s="15"/>
      <c r="U65" s="15"/>
      <c r="V65" s="15"/>
      <c r="W65" s="15"/>
      <c r="X65" s="15"/>
      <c r="Y65" s="15"/>
      <c r="Z65" s="15"/>
    </row>
    <row r="66" spans="1:26" ht="12.75" customHeight="1" x14ac:dyDescent="0.2">
      <c r="A66" s="144">
        <v>1</v>
      </c>
      <c r="B66" s="144" t="s">
        <v>258</v>
      </c>
      <c r="C66" s="145">
        <f>H57</f>
        <v>61984.335166180746</v>
      </c>
      <c r="D66" s="112"/>
      <c r="E66" s="375" t="s">
        <v>258</v>
      </c>
      <c r="F66" s="269"/>
      <c r="G66" s="270"/>
      <c r="H66" s="145">
        <f>I57</f>
        <v>50100.450000000004</v>
      </c>
      <c r="I66" s="15"/>
      <c r="J66" s="15"/>
      <c r="K66" s="15"/>
      <c r="L66" s="15"/>
      <c r="M66" s="15"/>
      <c r="N66" s="15"/>
      <c r="O66" s="15"/>
      <c r="P66" s="15"/>
      <c r="Q66" s="15"/>
      <c r="R66" s="15"/>
      <c r="S66" s="15"/>
      <c r="T66" s="15"/>
      <c r="U66" s="15"/>
      <c r="V66" s="15"/>
      <c r="W66" s="15"/>
      <c r="X66" s="15"/>
      <c r="Y66" s="15"/>
      <c r="Z66" s="15"/>
    </row>
    <row r="67" spans="1:26" ht="12.75" customHeight="1" x14ac:dyDescent="0.25">
      <c r="A67" s="375" t="s">
        <v>286</v>
      </c>
      <c r="B67" s="270"/>
      <c r="C67" s="146">
        <f>SUM(C64:C66)</f>
        <v>313750.82581224485</v>
      </c>
      <c r="D67" s="375" t="s">
        <v>286</v>
      </c>
      <c r="E67" s="269"/>
      <c r="F67" s="269"/>
      <c r="G67" s="270"/>
      <c r="H67" s="146">
        <f>SUM(H64:H66)</f>
        <v>253597.26</v>
      </c>
      <c r="I67" s="15"/>
      <c r="J67" s="15"/>
      <c r="K67" s="15"/>
      <c r="L67" s="15"/>
      <c r="M67" s="15"/>
      <c r="N67" s="15"/>
      <c r="O67" s="15"/>
      <c r="P67" s="15"/>
      <c r="Q67" s="15"/>
      <c r="R67" s="15"/>
      <c r="S67" s="15"/>
      <c r="T67" s="15"/>
      <c r="U67" s="15"/>
      <c r="V67" s="15"/>
      <c r="W67" s="15"/>
      <c r="X67" s="15"/>
      <c r="Y67" s="15"/>
      <c r="Z67" s="15"/>
    </row>
    <row r="68" spans="1:26" ht="12.75" customHeight="1" x14ac:dyDescent="0.25">
      <c r="A68" s="375" t="s">
        <v>287</v>
      </c>
      <c r="B68" s="270"/>
      <c r="C68" s="146">
        <f>C67/12</f>
        <v>26145.902151020404</v>
      </c>
      <c r="D68" s="375" t="s">
        <v>287</v>
      </c>
      <c r="E68" s="269"/>
      <c r="F68" s="269"/>
      <c r="G68" s="270"/>
      <c r="H68" s="146">
        <f>H67/12</f>
        <v>21133.105</v>
      </c>
      <c r="I68" s="15"/>
      <c r="J68" s="15"/>
      <c r="K68" s="15"/>
      <c r="L68" s="15"/>
      <c r="M68" s="15"/>
      <c r="N68" s="15"/>
      <c r="O68" s="15"/>
      <c r="P68" s="15"/>
      <c r="Q68" s="15"/>
      <c r="R68" s="15"/>
      <c r="S68" s="15"/>
      <c r="T68" s="15"/>
      <c r="U68" s="15"/>
      <c r="V68" s="15"/>
      <c r="W68" s="15"/>
      <c r="X68" s="15"/>
      <c r="Y68" s="15"/>
      <c r="Z68" s="15"/>
    </row>
    <row r="69" spans="1:26" ht="12.75" customHeight="1" x14ac:dyDescent="0.2">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row>
    <row r="70" spans="1:26" ht="12.75" customHeight="1" x14ac:dyDescent="0.2">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row>
    <row r="71" spans="1:26" ht="12.75" customHeight="1" x14ac:dyDescent="0.25">
      <c r="A71" s="387" t="s">
        <v>288</v>
      </c>
      <c r="B71" s="369"/>
      <c r="C71" s="369"/>
      <c r="D71" s="369"/>
      <c r="E71" s="369"/>
      <c r="F71" s="370"/>
      <c r="G71" s="15"/>
      <c r="H71" s="15"/>
      <c r="I71" s="15"/>
      <c r="J71" s="15"/>
      <c r="K71" s="15"/>
      <c r="L71" s="15"/>
      <c r="M71" s="15"/>
      <c r="N71" s="15"/>
      <c r="O71" s="15"/>
      <c r="P71" s="15"/>
      <c r="Q71" s="15"/>
      <c r="R71" s="15"/>
      <c r="S71" s="15"/>
      <c r="T71" s="15"/>
      <c r="U71" s="15"/>
      <c r="V71" s="15"/>
      <c r="W71" s="15"/>
      <c r="X71" s="15"/>
      <c r="Y71" s="15"/>
      <c r="Z71" s="15"/>
    </row>
    <row r="72" spans="1:26" ht="12.75" customHeight="1" x14ac:dyDescent="0.25">
      <c r="A72" s="385" t="s">
        <v>1</v>
      </c>
      <c r="B72" s="369"/>
      <c r="C72" s="369"/>
      <c r="D72" s="370"/>
      <c r="E72" s="386" t="s">
        <v>45</v>
      </c>
      <c r="F72" s="370"/>
      <c r="G72" s="15"/>
      <c r="H72" s="15"/>
      <c r="I72" s="15"/>
      <c r="J72" s="15"/>
      <c r="K72" s="15"/>
      <c r="L72" s="15"/>
      <c r="M72" s="15"/>
      <c r="N72" s="15"/>
      <c r="O72" s="15"/>
      <c r="P72" s="15"/>
      <c r="Q72" s="15"/>
      <c r="R72" s="15"/>
      <c r="S72" s="15"/>
      <c r="T72" s="15"/>
      <c r="U72" s="15"/>
      <c r="V72" s="15"/>
      <c r="W72" s="15"/>
      <c r="X72" s="15"/>
      <c r="Y72" s="15"/>
      <c r="Z72" s="15"/>
    </row>
    <row r="73" spans="1:26" ht="12.75" customHeight="1" x14ac:dyDescent="0.25">
      <c r="A73" s="382" t="s">
        <v>289</v>
      </c>
      <c r="B73" s="369"/>
      <c r="C73" s="369"/>
      <c r="D73" s="370"/>
      <c r="E73" s="383">
        <v>0.03</v>
      </c>
      <c r="F73" s="370"/>
      <c r="G73" s="15"/>
      <c r="H73" s="15"/>
      <c r="I73" s="15"/>
      <c r="J73" s="15"/>
      <c r="K73" s="15"/>
      <c r="L73" s="15"/>
      <c r="M73" s="15"/>
      <c r="N73" s="15"/>
      <c r="O73" s="15"/>
      <c r="P73" s="15"/>
      <c r="Q73" s="15"/>
      <c r="R73" s="15"/>
      <c r="S73" s="15"/>
      <c r="T73" s="15"/>
      <c r="U73" s="15"/>
      <c r="V73" s="15"/>
      <c r="W73" s="15"/>
      <c r="X73" s="15"/>
      <c r="Y73" s="15"/>
      <c r="Z73" s="15"/>
    </row>
    <row r="74" spans="1:26" ht="12.75" customHeight="1" x14ac:dyDescent="0.25">
      <c r="A74" s="382" t="s">
        <v>290</v>
      </c>
      <c r="B74" s="369"/>
      <c r="C74" s="369"/>
      <c r="D74" s="370"/>
      <c r="E74" s="383">
        <v>0.03</v>
      </c>
      <c r="F74" s="370"/>
      <c r="G74" s="15"/>
      <c r="H74" s="15"/>
      <c r="I74" s="15"/>
      <c r="J74" s="15"/>
      <c r="K74" s="15"/>
      <c r="L74" s="15"/>
      <c r="M74" s="15"/>
      <c r="N74" s="15"/>
      <c r="O74" s="15"/>
      <c r="P74" s="15"/>
      <c r="Q74" s="15"/>
      <c r="R74" s="15"/>
      <c r="S74" s="15"/>
      <c r="T74" s="15"/>
      <c r="U74" s="15"/>
      <c r="V74" s="15"/>
      <c r="W74" s="15"/>
      <c r="X74" s="15"/>
      <c r="Y74" s="15"/>
      <c r="Z74" s="15"/>
    </row>
    <row r="75" spans="1:26" ht="12.75" customHeight="1" x14ac:dyDescent="0.25">
      <c r="A75" s="382" t="s">
        <v>291</v>
      </c>
      <c r="B75" s="369"/>
      <c r="C75" s="369"/>
      <c r="D75" s="370"/>
      <c r="E75" s="383">
        <v>0.14249999999999999</v>
      </c>
      <c r="F75" s="370"/>
      <c r="G75" s="15"/>
      <c r="H75" s="15"/>
      <c r="I75" s="15"/>
      <c r="J75" s="15"/>
      <c r="K75" s="15"/>
      <c r="L75" s="15"/>
      <c r="M75" s="15"/>
      <c r="N75" s="15"/>
      <c r="O75" s="15"/>
      <c r="P75" s="15"/>
      <c r="Q75" s="15"/>
      <c r="R75" s="15"/>
      <c r="S75" s="15"/>
      <c r="T75" s="15"/>
      <c r="U75" s="15"/>
      <c r="V75" s="15"/>
      <c r="W75" s="15"/>
      <c r="X75" s="15"/>
      <c r="Y75" s="15"/>
      <c r="Z75" s="15"/>
    </row>
    <row r="76" spans="1:26" ht="12.75" customHeight="1" x14ac:dyDescent="0.25">
      <c r="A76" s="382" t="s">
        <v>142</v>
      </c>
      <c r="B76" s="369"/>
      <c r="C76" s="369"/>
      <c r="D76" s="370"/>
      <c r="E76" s="383">
        <v>0.05</v>
      </c>
      <c r="F76" s="370"/>
      <c r="G76" s="15"/>
      <c r="H76" s="15"/>
      <c r="I76" s="15"/>
      <c r="J76" s="15"/>
      <c r="K76" s="15"/>
      <c r="L76" s="15"/>
      <c r="M76" s="15"/>
      <c r="N76" s="15"/>
      <c r="O76" s="15"/>
      <c r="P76" s="15"/>
      <c r="Q76" s="15"/>
      <c r="R76" s="15"/>
      <c r="S76" s="15"/>
      <c r="T76" s="15"/>
      <c r="U76" s="15"/>
      <c r="V76" s="15"/>
      <c r="W76" s="15"/>
      <c r="X76" s="15"/>
      <c r="Y76" s="15"/>
      <c r="Z76" s="15"/>
    </row>
    <row r="77" spans="1:26" ht="12.75" customHeight="1" x14ac:dyDescent="0.25">
      <c r="A77" s="382" t="s">
        <v>140</v>
      </c>
      <c r="B77" s="369"/>
      <c r="C77" s="369"/>
      <c r="D77" s="370"/>
      <c r="E77" s="383">
        <v>7.5999999999999998E-2</v>
      </c>
      <c r="F77" s="370"/>
      <c r="G77" s="15"/>
      <c r="H77" s="15"/>
      <c r="I77" s="15"/>
      <c r="J77" s="15"/>
      <c r="K77" s="15"/>
      <c r="L77" s="15"/>
      <c r="M77" s="15"/>
      <c r="N77" s="15"/>
      <c r="O77" s="15"/>
      <c r="P77" s="15"/>
      <c r="Q77" s="15"/>
      <c r="R77" s="15"/>
      <c r="S77" s="15"/>
      <c r="T77" s="15"/>
      <c r="U77" s="15"/>
      <c r="V77" s="15"/>
      <c r="W77" s="15"/>
      <c r="X77" s="15"/>
      <c r="Y77" s="15"/>
      <c r="Z77" s="15"/>
    </row>
    <row r="78" spans="1:26" ht="12.75" customHeight="1" x14ac:dyDescent="0.25">
      <c r="A78" s="382" t="s">
        <v>138</v>
      </c>
      <c r="B78" s="369"/>
      <c r="C78" s="369"/>
      <c r="D78" s="370"/>
      <c r="E78" s="383">
        <v>1.6500000000000001E-2</v>
      </c>
      <c r="F78" s="370"/>
      <c r="G78" s="15"/>
      <c r="H78" s="15"/>
      <c r="I78" s="15"/>
      <c r="J78" s="15"/>
      <c r="K78" s="15"/>
      <c r="L78" s="15"/>
      <c r="M78" s="15"/>
      <c r="N78" s="15"/>
      <c r="O78" s="15"/>
      <c r="P78" s="15"/>
      <c r="Q78" s="15"/>
      <c r="R78" s="15"/>
      <c r="S78" s="15"/>
      <c r="T78" s="15"/>
      <c r="U78" s="15"/>
      <c r="V78" s="15"/>
      <c r="W78" s="15"/>
      <c r="X78" s="15"/>
      <c r="Y78" s="15"/>
      <c r="Z78" s="15"/>
    </row>
    <row r="79" spans="1:26" ht="12.75" customHeight="1" x14ac:dyDescent="0.25">
      <c r="A79" s="382" t="s">
        <v>59</v>
      </c>
      <c r="B79" s="369"/>
      <c r="C79" s="369"/>
      <c r="D79" s="370"/>
      <c r="E79" s="384">
        <f>((((1+(E73))*((1+E74))/((1-E75))-1)))</f>
        <v>0.23720116618075782</v>
      </c>
      <c r="F79" s="370"/>
      <c r="G79" s="15"/>
      <c r="H79" s="15"/>
      <c r="I79" s="15"/>
      <c r="J79" s="15"/>
      <c r="K79" s="15"/>
      <c r="L79" s="15"/>
      <c r="M79" s="15"/>
      <c r="N79" s="15"/>
      <c r="O79" s="15"/>
      <c r="P79" s="15"/>
      <c r="Q79" s="15"/>
      <c r="R79" s="15"/>
      <c r="S79" s="15"/>
      <c r="T79" s="15"/>
      <c r="U79" s="15"/>
      <c r="V79" s="15"/>
      <c r="W79" s="15"/>
      <c r="X79" s="15"/>
      <c r="Y79" s="15"/>
      <c r="Z79" s="15"/>
    </row>
    <row r="80" spans="1:26" ht="12.75" customHeight="1" x14ac:dyDescent="0.2">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row>
    <row r="81" spans="1:26" ht="12.75" customHeight="1" x14ac:dyDescent="0.2">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row>
    <row r="82" spans="1:26" ht="12.75" customHeight="1" x14ac:dyDescent="0.2">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row>
    <row r="83" spans="1:26" ht="12.75" customHeight="1" x14ac:dyDescent="0.2">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row>
    <row r="84" spans="1:26" ht="12.75" customHeight="1" x14ac:dyDescent="0.2">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row>
    <row r="85" spans="1:26" ht="12.75" customHeight="1" x14ac:dyDescent="0.2">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row>
    <row r="86" spans="1:26" ht="12.75" customHeight="1" x14ac:dyDescent="0.2">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row>
    <row r="87" spans="1:26" ht="12.75" customHeight="1" x14ac:dyDescent="0.2">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row>
    <row r="88" spans="1:26" ht="12.75" customHeight="1" x14ac:dyDescent="0.2">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row>
    <row r="89" spans="1:26" ht="12.75" customHeight="1" x14ac:dyDescent="0.2">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row>
    <row r="90" spans="1:26" ht="12.75" customHeight="1" x14ac:dyDescent="0.2">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row>
    <row r="91" spans="1:26" ht="12.75" customHeight="1" x14ac:dyDescent="0.2">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row>
    <row r="92" spans="1:26" ht="12.75" customHeight="1" x14ac:dyDescent="0.2">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row>
    <row r="93" spans="1:26" ht="12.75" customHeight="1" x14ac:dyDescent="0.2">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row>
    <row r="94" spans="1:26" ht="12.75" customHeight="1" x14ac:dyDescent="0.2">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row>
    <row r="95" spans="1:26" ht="12.75" customHeight="1" x14ac:dyDescent="0.2">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row>
    <row r="96" spans="1:26" ht="12.75" customHeight="1" x14ac:dyDescent="0.2">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row>
    <row r="97" spans="1:26" ht="12.75" customHeight="1" x14ac:dyDescent="0.2">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row>
    <row r="98" spans="1:26" ht="12.75" customHeight="1" x14ac:dyDescent="0.2">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row>
    <row r="99" spans="1:26" ht="12.75" customHeight="1" x14ac:dyDescent="0.2">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row>
    <row r="100" spans="1:26" ht="12.75" customHeight="1" x14ac:dyDescent="0.2">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row>
    <row r="101" spans="1:26" ht="12.75" customHeight="1" x14ac:dyDescent="0.2">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row>
    <row r="102" spans="1:26" ht="12.75" customHeight="1" x14ac:dyDescent="0.2">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row>
    <row r="103" spans="1:26" ht="12.75" customHeight="1" x14ac:dyDescent="0.2">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row>
    <row r="104" spans="1:26" ht="12.75" customHeight="1" x14ac:dyDescent="0.2">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row>
    <row r="105" spans="1:26" ht="12.75" customHeight="1" x14ac:dyDescent="0.2">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row>
    <row r="106" spans="1:26" ht="12.75" customHeight="1" x14ac:dyDescent="0.2">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row>
    <row r="107" spans="1:26" ht="12.75" customHeight="1" x14ac:dyDescent="0.2">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row>
    <row r="108" spans="1:26" ht="12.75" customHeight="1" x14ac:dyDescent="0.2">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row>
    <row r="109" spans="1:26" ht="12.75" customHeight="1" x14ac:dyDescent="0.2">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row>
    <row r="110" spans="1:26" ht="12.75" customHeight="1" x14ac:dyDescent="0.2">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row>
    <row r="111" spans="1:26" ht="12.75" customHeight="1" x14ac:dyDescent="0.2">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row>
    <row r="112" spans="1:26" ht="12.75" customHeight="1" x14ac:dyDescent="0.2">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row>
    <row r="113" spans="1:26" ht="12.75" customHeight="1" x14ac:dyDescent="0.2">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row>
    <row r="114" spans="1:26" ht="12.75" customHeight="1" x14ac:dyDescent="0.2">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row>
    <row r="115" spans="1:26" ht="12.75" customHeight="1" x14ac:dyDescent="0.2">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row>
    <row r="116" spans="1:26" ht="12.75" customHeight="1" x14ac:dyDescent="0.2">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row>
    <row r="117" spans="1:26" ht="12.75" customHeight="1" x14ac:dyDescent="0.2">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row>
    <row r="118" spans="1:26" ht="12.75" customHeight="1" x14ac:dyDescent="0.2">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row>
    <row r="119" spans="1:26" ht="12.75" customHeight="1" x14ac:dyDescent="0.2">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row>
    <row r="120" spans="1:26" ht="12.75" customHeight="1" x14ac:dyDescent="0.2">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row>
    <row r="121" spans="1:26" ht="12.75" customHeight="1" x14ac:dyDescent="0.2">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row>
    <row r="122" spans="1:26" ht="12.75" customHeight="1" x14ac:dyDescent="0.2">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row>
    <row r="123" spans="1:26" ht="12.75" customHeight="1" x14ac:dyDescent="0.2">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row>
    <row r="124" spans="1:26" ht="12.75" customHeight="1" x14ac:dyDescent="0.2">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row>
    <row r="125" spans="1:26" ht="12.75" customHeight="1" x14ac:dyDescent="0.2">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row>
    <row r="126" spans="1:26" ht="12.75" customHeight="1" x14ac:dyDescent="0.2">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row>
    <row r="127" spans="1:26" ht="12.75" customHeight="1" x14ac:dyDescent="0.2">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row>
    <row r="128" spans="1:26" ht="12.75" customHeight="1" x14ac:dyDescent="0.2">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row>
    <row r="129" spans="1:26" ht="12.75" customHeight="1" x14ac:dyDescent="0.2">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row>
    <row r="130" spans="1:26" ht="12.75" customHeight="1" x14ac:dyDescent="0.2">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row>
    <row r="131" spans="1:26" ht="12.75" customHeight="1" x14ac:dyDescent="0.2">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row>
    <row r="132" spans="1:26" ht="12.75" customHeight="1" x14ac:dyDescent="0.2">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row>
    <row r="133" spans="1:26" ht="12.75" customHeight="1" x14ac:dyDescent="0.2">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row>
    <row r="134" spans="1:26" ht="12.75" customHeight="1" x14ac:dyDescent="0.2">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row>
    <row r="135" spans="1:26" ht="12.75" customHeight="1" x14ac:dyDescent="0.2">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row>
    <row r="136" spans="1:26" ht="12.75" customHeight="1" x14ac:dyDescent="0.2">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row>
    <row r="137" spans="1:26" ht="12.75" customHeight="1" x14ac:dyDescent="0.2">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row>
    <row r="138" spans="1:26" ht="12.75" customHeight="1" x14ac:dyDescent="0.2">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row>
    <row r="139" spans="1:26" ht="12.75" customHeight="1" x14ac:dyDescent="0.2">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row>
    <row r="140" spans="1:26" ht="12.75" customHeight="1" x14ac:dyDescent="0.2">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row>
    <row r="141" spans="1:26" ht="12.75" customHeight="1" x14ac:dyDescent="0.2">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row>
    <row r="142" spans="1:26" ht="12.75" customHeight="1" x14ac:dyDescent="0.2">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row>
    <row r="143" spans="1:26" ht="12.75" customHeight="1" x14ac:dyDescent="0.2">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row>
    <row r="144" spans="1:26" ht="12.75" customHeight="1" x14ac:dyDescent="0.2">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row>
    <row r="145" spans="1:26" ht="12.75" customHeight="1" x14ac:dyDescent="0.2">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row>
    <row r="146" spans="1:26" ht="12.75" customHeight="1" x14ac:dyDescent="0.2">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row>
    <row r="147" spans="1:26" ht="12.75" customHeight="1" x14ac:dyDescent="0.2">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row>
    <row r="148" spans="1:26" ht="12.75" customHeight="1" x14ac:dyDescent="0.2">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row>
    <row r="149" spans="1:26" ht="12.75" customHeight="1" x14ac:dyDescent="0.2">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row>
    <row r="150" spans="1:26" ht="12.75" customHeight="1" x14ac:dyDescent="0.2">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row>
    <row r="151" spans="1:26" ht="12.75" customHeight="1" x14ac:dyDescent="0.2">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row>
    <row r="152" spans="1:26" ht="12.75" customHeight="1" x14ac:dyDescent="0.2">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row>
    <row r="153" spans="1:26" ht="12.75" customHeight="1" x14ac:dyDescent="0.2">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row>
    <row r="154" spans="1:26" ht="12.75" customHeight="1" x14ac:dyDescent="0.2">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row>
    <row r="155" spans="1:26" ht="12.75" customHeight="1" x14ac:dyDescent="0.2">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row>
    <row r="156" spans="1:26" ht="12.75" customHeight="1" x14ac:dyDescent="0.2">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row>
    <row r="157" spans="1:26" ht="12.75" customHeight="1" x14ac:dyDescent="0.2">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row>
    <row r="158" spans="1:26" ht="12.75" customHeight="1" x14ac:dyDescent="0.2">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row>
    <row r="159" spans="1:26" ht="12.75" customHeight="1" x14ac:dyDescent="0.2">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row>
    <row r="160" spans="1:26" ht="12.75" customHeight="1" x14ac:dyDescent="0.2">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row>
    <row r="161" spans="1:26" ht="12.75" customHeight="1" x14ac:dyDescent="0.2">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row>
    <row r="162" spans="1:26" ht="12.75" customHeight="1" x14ac:dyDescent="0.2">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row>
    <row r="163" spans="1:26" ht="12.75" customHeight="1" x14ac:dyDescent="0.2">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row>
    <row r="164" spans="1:26" ht="12.75" customHeight="1" x14ac:dyDescent="0.2">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row>
    <row r="165" spans="1:26" ht="12.75" customHeight="1" x14ac:dyDescent="0.2">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row>
    <row r="166" spans="1:26" ht="12.75" customHeight="1" x14ac:dyDescent="0.2">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row>
    <row r="167" spans="1:26" ht="12.75" customHeight="1" x14ac:dyDescent="0.2">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row>
    <row r="168" spans="1:26" ht="12.75" customHeight="1" x14ac:dyDescent="0.2">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row>
    <row r="169" spans="1:26" ht="12.75" customHeight="1" x14ac:dyDescent="0.2">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row>
    <row r="170" spans="1:26" ht="12.75" customHeight="1" x14ac:dyDescent="0.2">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row>
    <row r="171" spans="1:26" ht="12.75" customHeight="1" x14ac:dyDescent="0.2">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row>
    <row r="172" spans="1:26" ht="12.75" customHeight="1" x14ac:dyDescent="0.2">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row>
    <row r="173" spans="1:26" ht="12.75" customHeight="1" x14ac:dyDescent="0.2">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row>
    <row r="174" spans="1:26" ht="12.75" customHeight="1" x14ac:dyDescent="0.2">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row>
    <row r="175" spans="1:26" ht="12.75" customHeight="1" x14ac:dyDescent="0.2">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row>
    <row r="176" spans="1:26" ht="12.75" customHeight="1" x14ac:dyDescent="0.2">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row>
    <row r="177" spans="1:26" ht="12.75" customHeight="1" x14ac:dyDescent="0.2">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row>
    <row r="178" spans="1:26" ht="12.75" customHeight="1" x14ac:dyDescent="0.2">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row>
    <row r="179" spans="1:26" ht="12.75" customHeight="1" x14ac:dyDescent="0.2">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row>
    <row r="180" spans="1:26" ht="12.75" customHeight="1" x14ac:dyDescent="0.2">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row>
    <row r="181" spans="1:26" ht="12.75" customHeight="1" x14ac:dyDescent="0.2">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row>
    <row r="182" spans="1:26" ht="12.75" customHeight="1" x14ac:dyDescent="0.2">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row>
    <row r="183" spans="1:26" ht="12.75" customHeight="1" x14ac:dyDescent="0.2">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row>
    <row r="184" spans="1:26" ht="12.75" customHeight="1" x14ac:dyDescent="0.2">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row>
    <row r="185" spans="1:26" ht="12.75" customHeight="1" x14ac:dyDescent="0.2">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row>
    <row r="186" spans="1:26" ht="12.75" customHeight="1" x14ac:dyDescent="0.2">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row>
    <row r="187" spans="1:26" ht="12.75" customHeight="1" x14ac:dyDescent="0.2">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row>
    <row r="188" spans="1:26" ht="12.75" customHeight="1" x14ac:dyDescent="0.2">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row>
    <row r="189" spans="1:26" ht="12.75" customHeight="1" x14ac:dyDescent="0.2">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row>
    <row r="190" spans="1:26" ht="12.75" customHeight="1" x14ac:dyDescent="0.2">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row>
    <row r="191" spans="1:26" ht="12.75" customHeight="1" x14ac:dyDescent="0.2">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row>
    <row r="192" spans="1:26" ht="12.75" customHeight="1" x14ac:dyDescent="0.2">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row>
    <row r="193" spans="1:26" ht="12.75" customHeight="1" x14ac:dyDescent="0.2">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row>
    <row r="194" spans="1:26" ht="12.75" customHeight="1" x14ac:dyDescent="0.2">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row>
    <row r="195" spans="1:26" ht="12.75" customHeight="1" x14ac:dyDescent="0.2">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row>
    <row r="196" spans="1:26" ht="12.75" customHeight="1" x14ac:dyDescent="0.2">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row>
    <row r="197" spans="1:26" ht="12.75" customHeight="1" x14ac:dyDescent="0.2">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row>
    <row r="198" spans="1:26" ht="12.75" customHeight="1" x14ac:dyDescent="0.2">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row>
    <row r="199" spans="1:26" ht="12.75" customHeight="1" x14ac:dyDescent="0.2">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row>
    <row r="200" spans="1:26" ht="12.75" customHeight="1" x14ac:dyDescent="0.2">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row>
    <row r="201" spans="1:26" ht="12.75" customHeight="1" x14ac:dyDescent="0.2">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row>
    <row r="202" spans="1:26" ht="12.75" customHeight="1" x14ac:dyDescent="0.2">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row>
    <row r="203" spans="1:26" ht="12.75" customHeight="1" x14ac:dyDescent="0.2">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row>
    <row r="204" spans="1:26" ht="12.75" customHeight="1" x14ac:dyDescent="0.2">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row>
    <row r="205" spans="1:26" ht="12.75" customHeight="1" x14ac:dyDescent="0.2">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row>
    <row r="206" spans="1:26" ht="12.75" customHeight="1" x14ac:dyDescent="0.2">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row>
    <row r="207" spans="1:26" ht="12.75" customHeight="1" x14ac:dyDescent="0.2">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row>
    <row r="208" spans="1:26" ht="12.75" customHeight="1" x14ac:dyDescent="0.2">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row>
    <row r="209" spans="1:26" ht="12.75" customHeight="1" x14ac:dyDescent="0.2">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row>
    <row r="210" spans="1:26" ht="12.75" customHeight="1" x14ac:dyDescent="0.2">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row>
    <row r="211" spans="1:26" ht="12.75" customHeight="1" x14ac:dyDescent="0.2">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row>
    <row r="212" spans="1:26" ht="12.75" customHeight="1" x14ac:dyDescent="0.2">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row>
    <row r="213" spans="1:26" ht="12.75" customHeight="1" x14ac:dyDescent="0.2">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row>
    <row r="214" spans="1:26" ht="12.75" customHeight="1" x14ac:dyDescent="0.2">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row>
    <row r="215" spans="1:26" ht="12.75" customHeight="1" x14ac:dyDescent="0.2">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row>
    <row r="216" spans="1:26" ht="12.75" customHeight="1" x14ac:dyDescent="0.2">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row>
    <row r="217" spans="1:26" ht="12.75" customHeight="1" x14ac:dyDescent="0.2">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row>
    <row r="218" spans="1:26" ht="12.75" customHeight="1" x14ac:dyDescent="0.2">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row>
    <row r="219" spans="1:26" ht="12.75" customHeight="1" x14ac:dyDescent="0.2">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row>
    <row r="220" spans="1:26" ht="12.75" customHeight="1" x14ac:dyDescent="0.2">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row>
    <row r="221" spans="1:26" ht="12.75" customHeight="1" x14ac:dyDescent="0.2">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row>
    <row r="222" spans="1:26" ht="12.75" customHeight="1" x14ac:dyDescent="0.2">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row>
    <row r="223" spans="1:26" ht="12.75" customHeight="1" x14ac:dyDescent="0.2">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row>
    <row r="224" spans="1:26" ht="12.75" customHeight="1" x14ac:dyDescent="0.2">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row>
    <row r="225" spans="1:26" ht="12.75" customHeight="1" x14ac:dyDescent="0.2">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row>
    <row r="226" spans="1:26" ht="12.75" customHeight="1" x14ac:dyDescent="0.2">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row>
    <row r="227" spans="1:26" ht="12.75" customHeight="1" x14ac:dyDescent="0.2">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row>
    <row r="228" spans="1:26" ht="12.75" customHeight="1" x14ac:dyDescent="0.2">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row>
    <row r="229" spans="1:26" ht="12.75" customHeight="1" x14ac:dyDescent="0.2">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row>
    <row r="230" spans="1:26" ht="12.75" customHeight="1" x14ac:dyDescent="0.2">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row>
    <row r="231" spans="1:26" ht="12.75" customHeight="1" x14ac:dyDescent="0.2">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row>
    <row r="232" spans="1:26" ht="12.75" customHeight="1" x14ac:dyDescent="0.2">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row>
    <row r="233" spans="1:26" ht="12.75" customHeight="1" x14ac:dyDescent="0.2">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row>
    <row r="234" spans="1:26" ht="12.75" customHeight="1" x14ac:dyDescent="0.2">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row>
    <row r="235" spans="1:26" ht="12.75" customHeight="1" x14ac:dyDescent="0.2">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row>
    <row r="236" spans="1:26" ht="12.75" customHeight="1" x14ac:dyDescent="0.2">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row>
    <row r="237" spans="1:26" ht="12.75" customHeight="1" x14ac:dyDescent="0.2">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row>
    <row r="238" spans="1:26" ht="12.75" customHeight="1" x14ac:dyDescent="0.2">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row>
    <row r="239" spans="1:26" ht="12.75" customHeight="1" x14ac:dyDescent="0.2">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row>
    <row r="240" spans="1:26" ht="12.75" customHeight="1" x14ac:dyDescent="0.2">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row>
    <row r="241" spans="1:26" ht="12.75" customHeight="1" x14ac:dyDescent="0.2">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row>
    <row r="242" spans="1:26" ht="12.75" customHeight="1" x14ac:dyDescent="0.2">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row>
    <row r="243" spans="1:26" ht="12.75" customHeight="1" x14ac:dyDescent="0.2">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row>
    <row r="244" spans="1:26" ht="12.75" customHeight="1" x14ac:dyDescent="0.2">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row>
    <row r="245" spans="1:26" ht="12.75" customHeight="1" x14ac:dyDescent="0.2">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row>
    <row r="246" spans="1:26" ht="12.75" customHeight="1" x14ac:dyDescent="0.2">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row>
    <row r="247" spans="1:26" ht="12.75" customHeight="1" x14ac:dyDescent="0.2">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row>
    <row r="248" spans="1:26" ht="12.75" customHeight="1" x14ac:dyDescent="0.2">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row>
    <row r="249" spans="1:26" ht="12.75" customHeight="1" x14ac:dyDescent="0.2">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row>
    <row r="250" spans="1:26" ht="12.75" customHeight="1" x14ac:dyDescent="0.2">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row>
    <row r="251" spans="1:26" ht="12.75" customHeight="1" x14ac:dyDescent="0.2">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row>
    <row r="252" spans="1:26" ht="12.75" customHeight="1" x14ac:dyDescent="0.2">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row>
    <row r="253" spans="1:26" ht="12.75" customHeight="1" x14ac:dyDescent="0.2">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row>
    <row r="254" spans="1:26" ht="12.75" customHeight="1" x14ac:dyDescent="0.2">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row>
    <row r="255" spans="1:26" ht="12.75" customHeight="1" x14ac:dyDescent="0.2">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row>
    <row r="256" spans="1:26" ht="12.75" customHeight="1" x14ac:dyDescent="0.2">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row>
    <row r="257" spans="1:26" ht="12.75" customHeight="1" x14ac:dyDescent="0.2">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row>
    <row r="258" spans="1:26" ht="12.75" customHeight="1" x14ac:dyDescent="0.2">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row>
    <row r="259" spans="1:26" ht="12.75" customHeight="1" x14ac:dyDescent="0.2">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row>
    <row r="260" spans="1:26" ht="12.75" customHeight="1" x14ac:dyDescent="0.2">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row>
    <row r="261" spans="1:26" ht="12.75" customHeight="1" x14ac:dyDescent="0.2">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row>
    <row r="262" spans="1:26" ht="12.75" customHeight="1" x14ac:dyDescent="0.2">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row>
    <row r="263" spans="1:26" ht="12.75" customHeight="1" x14ac:dyDescent="0.2">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row>
    <row r="264" spans="1:26" ht="12.75" customHeight="1" x14ac:dyDescent="0.2">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row>
    <row r="265" spans="1:26" ht="12.75" customHeight="1" x14ac:dyDescent="0.2">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row>
    <row r="266" spans="1:26" ht="12.75" customHeight="1" x14ac:dyDescent="0.2">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row>
    <row r="267" spans="1:26" ht="12.75" customHeight="1" x14ac:dyDescent="0.2">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row>
    <row r="268" spans="1:26" ht="12.75" customHeight="1" x14ac:dyDescent="0.2">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row>
    <row r="269" spans="1:26" ht="12.75" customHeight="1" x14ac:dyDescent="0.2">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row>
    <row r="270" spans="1:26" ht="12.75" customHeight="1" x14ac:dyDescent="0.2">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row>
    <row r="271" spans="1:26" ht="12.75" customHeight="1" x14ac:dyDescent="0.2">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row>
    <row r="272" spans="1:26" ht="12.75" customHeight="1" x14ac:dyDescent="0.2">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row>
    <row r="273" spans="1:26" ht="12.75" customHeight="1" x14ac:dyDescent="0.2">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row>
    <row r="274" spans="1:26" ht="12.75" customHeight="1" x14ac:dyDescent="0.2">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row>
    <row r="275" spans="1:26" ht="12.75" customHeight="1" x14ac:dyDescent="0.2">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row>
    <row r="276" spans="1:26" ht="12.75" customHeight="1" x14ac:dyDescent="0.2">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row>
    <row r="277" spans="1:26" ht="12.75" customHeight="1" x14ac:dyDescent="0.2">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row>
    <row r="278" spans="1:26" ht="12.75" customHeight="1" x14ac:dyDescent="0.2">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row>
    <row r="279" spans="1:26" ht="12.75" customHeight="1" x14ac:dyDescent="0.2">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row>
    <row r="280" spans="1:26" ht="15.75" customHeight="1" x14ac:dyDescent="0.2"/>
    <row r="281" spans="1:26" ht="15.75" customHeight="1" x14ac:dyDescent="0.2"/>
    <row r="282" spans="1:26" ht="15.75" customHeight="1" x14ac:dyDescent="0.2"/>
    <row r="283" spans="1:26" ht="15.75" customHeight="1" x14ac:dyDescent="0.2"/>
    <row r="284" spans="1:26" ht="15.75" customHeight="1" x14ac:dyDescent="0.2"/>
    <row r="285" spans="1:26" ht="15.75" customHeight="1" x14ac:dyDescent="0.2"/>
    <row r="286" spans="1:26" ht="15.75" customHeight="1" x14ac:dyDescent="0.2"/>
    <row r="287" spans="1:26" ht="15.75" customHeight="1" x14ac:dyDescent="0.2"/>
    <row r="288" spans="1:26"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55">
    <mergeCell ref="A67:B67"/>
    <mergeCell ref="D67:G67"/>
    <mergeCell ref="A68:B68"/>
    <mergeCell ref="D68:G68"/>
    <mergeCell ref="A71:F71"/>
    <mergeCell ref="A72:D72"/>
    <mergeCell ref="E72:F72"/>
    <mergeCell ref="A76:D76"/>
    <mergeCell ref="A77:D77"/>
    <mergeCell ref="E77:F77"/>
    <mergeCell ref="A78:D78"/>
    <mergeCell ref="E78:F78"/>
    <mergeCell ref="A79:D79"/>
    <mergeCell ref="E79:F79"/>
    <mergeCell ref="A73:D73"/>
    <mergeCell ref="E73:F73"/>
    <mergeCell ref="A74:D74"/>
    <mergeCell ref="E74:F74"/>
    <mergeCell ref="A75:D75"/>
    <mergeCell ref="E75:F75"/>
    <mergeCell ref="E76:F76"/>
    <mergeCell ref="H2:H3"/>
    <mergeCell ref="I2:I4"/>
    <mergeCell ref="A1:I1"/>
    <mergeCell ref="B2:B4"/>
    <mergeCell ref="C2:C4"/>
    <mergeCell ref="D2:D3"/>
    <mergeCell ref="E2:E3"/>
    <mergeCell ref="G2:G3"/>
    <mergeCell ref="A2:A4"/>
    <mergeCell ref="A10:G10"/>
    <mergeCell ref="H12:H13"/>
    <mergeCell ref="I12:I14"/>
    <mergeCell ref="A12:A14"/>
    <mergeCell ref="A31:A33"/>
    <mergeCell ref="B31:B33"/>
    <mergeCell ref="C31:C33"/>
    <mergeCell ref="D31:D32"/>
    <mergeCell ref="E31:E32"/>
    <mergeCell ref="G31:G32"/>
    <mergeCell ref="H31:H32"/>
    <mergeCell ref="I31:I33"/>
    <mergeCell ref="B12:B14"/>
    <mergeCell ref="C12:C14"/>
    <mergeCell ref="D12:D13"/>
    <mergeCell ref="E12:E13"/>
    <mergeCell ref="E63:G63"/>
    <mergeCell ref="E64:G64"/>
    <mergeCell ref="E65:G65"/>
    <mergeCell ref="E66:G66"/>
    <mergeCell ref="G12:G13"/>
    <mergeCell ref="A29:G29"/>
    <mergeCell ref="A57:G57"/>
    <mergeCell ref="A62:C62"/>
    <mergeCell ref="D62:H62"/>
  </mergeCells>
  <pageMargins left="0.511811024" right="0.511811024" top="0.78740157499999996" bottom="0.78740157499999996" header="0" footer="0"/>
  <pageSetup paperSize="9" scale="4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11</vt:i4>
      </vt:variant>
    </vt:vector>
  </HeadingPairs>
  <TitlesOfParts>
    <vt:vector size="11" baseType="lpstr">
      <vt:lpstr>QUADRO RESUMO</vt:lpstr>
      <vt:lpstr>COPEIRO</vt:lpstr>
      <vt:lpstr>GARÇOM</vt:lpstr>
      <vt:lpstr>PLAQUATAS DE IDENTIFICAÇÃO</vt:lpstr>
      <vt:lpstr> V.A_VT</vt:lpstr>
      <vt:lpstr>UNIFORME</vt:lpstr>
      <vt:lpstr>INSUMOS</vt:lpstr>
      <vt:lpstr>RELÓGIO DE PONTO</vt:lpstr>
      <vt:lpstr>MATERIAL</vt:lpstr>
      <vt:lpstr>EQUIPAMENTO</vt:lpstr>
      <vt:lpstr>MEMORIA DE CALCULO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Patrick</dc:creator>
  <cp:lastModifiedBy>Ricardo dos Santos Barbosa</cp:lastModifiedBy>
  <cp:lastPrinted>2023-09-13T13:06:07Z</cp:lastPrinted>
  <dcterms:created xsi:type="dcterms:W3CDTF">2010-12-08T17:56:29Z</dcterms:created>
  <dcterms:modified xsi:type="dcterms:W3CDTF">2023-09-25T14:57:21Z</dcterms:modified>
</cp:coreProperties>
</file>